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95F3CF3-173D-449C-987C-5CEEA43C9EB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MPLOYEE" sheetId="1" r:id="rId1"/>
    <sheet name="REFF" sheetId="2" r:id="rId2"/>
  </sheets>
  <definedNames>
    <definedName name="_xlnm._FilterDatabase" localSheetId="0" hidden="1">EMPLOYEE!$A$1:$O$26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L1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  <c r="M2" i="1"/>
  <c r="L2" i="1"/>
  <c r="G3" i="1"/>
  <c r="H3" i="1"/>
  <c r="I3" i="1"/>
  <c r="G4" i="1"/>
  <c r="I4" i="1" s="1"/>
  <c r="H4" i="1"/>
  <c r="G5" i="1"/>
  <c r="I5" i="1" s="1"/>
  <c r="H5" i="1"/>
  <c r="G6" i="1"/>
  <c r="I6" i="1" s="1"/>
  <c r="H6" i="1"/>
  <c r="G7" i="1"/>
  <c r="I7" i="1" s="1"/>
  <c r="H7" i="1"/>
  <c r="G8" i="1"/>
  <c r="H8" i="1"/>
  <c r="I8" i="1"/>
  <c r="G9" i="1"/>
  <c r="H9" i="1"/>
  <c r="I9" i="1"/>
  <c r="G10" i="1"/>
  <c r="I10" i="1" s="1"/>
  <c r="H10" i="1"/>
  <c r="G11" i="1"/>
  <c r="I11" i="1" s="1"/>
  <c r="H11" i="1"/>
  <c r="G12" i="1"/>
  <c r="H12" i="1"/>
  <c r="I12" i="1"/>
  <c r="G13" i="1"/>
  <c r="H13" i="1"/>
  <c r="I13" i="1"/>
  <c r="G14" i="1"/>
  <c r="I14" i="1" s="1"/>
  <c r="H14" i="1"/>
  <c r="G15" i="1"/>
  <c r="I15" i="1" s="1"/>
  <c r="H15" i="1"/>
  <c r="G16" i="1"/>
  <c r="H16" i="1"/>
  <c r="I16" i="1"/>
  <c r="G17" i="1"/>
  <c r="H17" i="1"/>
  <c r="I17" i="1"/>
  <c r="G18" i="1"/>
  <c r="I18" i="1" s="1"/>
  <c r="H18" i="1"/>
  <c r="G19" i="1"/>
  <c r="I19" i="1" s="1"/>
  <c r="H19" i="1"/>
  <c r="G20" i="1"/>
  <c r="H20" i="1"/>
  <c r="I20" i="1"/>
  <c r="G21" i="1"/>
  <c r="H21" i="1"/>
  <c r="I21" i="1"/>
  <c r="G22" i="1"/>
  <c r="I22" i="1" s="1"/>
  <c r="H22" i="1"/>
  <c r="G23" i="1"/>
  <c r="I23" i="1" s="1"/>
  <c r="H23" i="1"/>
  <c r="G24" i="1"/>
  <c r="H24" i="1"/>
  <c r="I24" i="1"/>
  <c r="G25" i="1"/>
  <c r="H25" i="1"/>
  <c r="I25" i="1"/>
  <c r="G26" i="1"/>
  <c r="I26" i="1" s="1"/>
  <c r="H26" i="1"/>
  <c r="I2" i="1"/>
  <c r="H2" i="1"/>
  <c r="G2" i="1"/>
</calcChain>
</file>

<file path=xl/sharedStrings.xml><?xml version="1.0" encoding="utf-8"?>
<sst xmlns="http://schemas.openxmlformats.org/spreadsheetml/2006/main" count="124" uniqueCount="60">
  <si>
    <t>employee number</t>
  </si>
  <si>
    <t>Name</t>
  </si>
  <si>
    <t>code</t>
  </si>
  <si>
    <t>region</t>
  </si>
  <si>
    <t>Sales</t>
  </si>
  <si>
    <t>Target</t>
  </si>
  <si>
    <t>Paid period</t>
  </si>
  <si>
    <t>Comments</t>
  </si>
  <si>
    <t>Highest sale</t>
  </si>
  <si>
    <t>STATUS/TERMS</t>
  </si>
  <si>
    <t>Dancan</t>
  </si>
  <si>
    <t>FT</t>
  </si>
  <si>
    <t>nairobi</t>
  </si>
  <si>
    <t>Catherine</t>
  </si>
  <si>
    <t>PT</t>
  </si>
  <si>
    <t>mombasa</t>
  </si>
  <si>
    <t>Pearson</t>
  </si>
  <si>
    <t>C</t>
  </si>
  <si>
    <t>Hillary</t>
  </si>
  <si>
    <t>nakuru</t>
  </si>
  <si>
    <t>Christine</t>
  </si>
  <si>
    <t>kisumu</t>
  </si>
  <si>
    <t>Mary</t>
  </si>
  <si>
    <t>NE</t>
  </si>
  <si>
    <t>Peter</t>
  </si>
  <si>
    <t>Faith</t>
  </si>
  <si>
    <t>Beryl</t>
  </si>
  <si>
    <t>Joseph</t>
  </si>
  <si>
    <t>nyeri</t>
  </si>
  <si>
    <t>james</t>
  </si>
  <si>
    <t>george</t>
  </si>
  <si>
    <t>plaino</t>
  </si>
  <si>
    <t>edwin</t>
  </si>
  <si>
    <t>mercy</t>
  </si>
  <si>
    <t>jane</t>
  </si>
  <si>
    <t>jimmy</t>
  </si>
  <si>
    <t>lesa</t>
  </si>
  <si>
    <t>joyce</t>
  </si>
  <si>
    <t>allan</t>
  </si>
  <si>
    <t>carilus</t>
  </si>
  <si>
    <t>timothy</t>
  </si>
  <si>
    <t>samson</t>
  </si>
  <si>
    <t>david</t>
  </si>
  <si>
    <t>ruth</t>
  </si>
  <si>
    <t>status</t>
  </si>
  <si>
    <t>c</t>
  </si>
  <si>
    <t>FULLTIME</t>
  </si>
  <si>
    <t>PART TIME</t>
  </si>
  <si>
    <t>CONTRACT</t>
  </si>
  <si>
    <t>NOT EMPLOYED</t>
  </si>
  <si>
    <t>PAID PERIOD</t>
  </si>
  <si>
    <t>MONTHLY</t>
  </si>
  <si>
    <t>WEEKLY</t>
  </si>
  <si>
    <t>DAILY</t>
  </si>
  <si>
    <t>NO PAY</t>
  </si>
  <si>
    <t>Bonus (5% of sales)</t>
  </si>
  <si>
    <t>Retainer(10% of sale)</t>
  </si>
  <si>
    <t>Gross pay (bonus + retainer)</t>
  </si>
  <si>
    <t>Lowest Sale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</si>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</sst>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B1" zoomScaleNormal="100" workbookViewId="0">
      <selection activeCell="J2" sqref="J2"/>
    </sheetView>
  </sheetViews>
  <sheetFormatPr defaultRowHeight="14.5" x14ac:dyDescent="0.35"/>
  <cols>
    <col min="1" max="1" width="14" customWidth="1"/>
    <col min="7" max="7" width="10.54296875" customWidth="1"/>
    <col min="8" max="8" width="12.7265625" customWidth="1"/>
    <col min="9" max="9" width="10.81640625" customWidth="1"/>
    <col min="10" max="10" width="15.453125" bestFit="1" customWidth="1"/>
    <col min="11" max="11" width="14.7265625" bestFit="1" customWidth="1"/>
    <col min="12" max="12" width="14.7265625" customWidth="1"/>
    <col min="13" max="13" width="16.26953125" bestFit="1" customWidth="1"/>
    <col min="14" max="14" width="21" bestFit="1" customWidth="1"/>
  </cols>
  <sheetData>
    <row r="1" spans="1:15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55</v>
      </c>
      <c r="H1" s="1" t="s">
        <v>56</v>
      </c>
      <c r="I1" s="1" t="s">
        <v>57</v>
      </c>
      <c r="J1" s="1" t="s">
        <v>6</v>
      </c>
      <c r="K1" s="1" t="s">
        <v>7</v>
      </c>
      <c r="L1" s="1" t="s">
        <v>58</v>
      </c>
      <c r="M1" s="1" t="s">
        <v>8</v>
      </c>
      <c r="N1" s="1" t="s">
        <v>9</v>
      </c>
      <c r="O1" s="1" t="s">
        <v>59</v>
      </c>
    </row>
    <row r="2" spans="1:15" x14ac:dyDescent="0.35">
      <c r="A2">
        <v>1</v>
      </c>
      <c r="B2" t="s">
        <v>10</v>
      </c>
      <c r="C2" t="s">
        <v>11</v>
      </c>
      <c r="D2" t="s">
        <v>12</v>
      </c>
      <c r="E2">
        <v>320</v>
      </c>
      <c r="F2">
        <v>350</v>
      </c>
      <c r="G2">
        <f>0.05*E2</f>
        <v>16</v>
      </c>
      <c r="H2">
        <f>0.1*E2</f>
        <v>32</v>
      </c>
      <c r="I2">
        <f>G2+H2</f>
        <v>48</v>
      </c>
      <c r="J2" t="str">
        <f>VLOOKUP(C2,REFF!$F$7:$H$11,3,FALSE)</f>
        <v>MONTHLY</v>
      </c>
      <c r="K2" t="str">
        <f>IF(E2&gt;=F2,"RETAIN","TERMINATE")</f>
        <v>TERMINATE</v>
      </c>
      <c r="L2">
        <f>MIN(E2:E26)</f>
        <v>290</v>
      </c>
      <c r="M2">
        <f>MAX(E2:E26)</f>
        <v>785</v>
      </c>
      <c r="N2" t="str">
        <f>VLOOKUP(C2,REFF!$F$7:$H$11,2,FALSE)</f>
        <v>FULLTIME</v>
      </c>
    </row>
    <row r="3" spans="1:15" x14ac:dyDescent="0.35">
      <c r="A3">
        <v>2</v>
      </c>
      <c r="B3" t="s">
        <v>13</v>
      </c>
      <c r="C3" t="s">
        <v>14</v>
      </c>
      <c r="D3" t="s">
        <v>15</v>
      </c>
      <c r="E3">
        <v>564</v>
      </c>
      <c r="F3">
        <v>500</v>
      </c>
      <c r="G3">
        <f t="shared" ref="G3:G26" si="0">0.05*E3</f>
        <v>28.200000000000003</v>
      </c>
      <c r="H3">
        <f t="shared" ref="H3:H26" si="1">0.1*E3</f>
        <v>56.400000000000006</v>
      </c>
      <c r="I3">
        <f t="shared" ref="I3:I26" si="2">G3+H3</f>
        <v>84.600000000000009</v>
      </c>
      <c r="J3" t="str">
        <f>VLOOKUP(C3,REFF!$F$7:$H$11,3,FALSE)</f>
        <v>WEEKLY</v>
      </c>
      <c r="K3" t="str">
        <f t="shared" ref="K3:K26" si="3">IF(E3&gt;=F3,"RETAIN","TERMINATE")</f>
        <v>RETAIN</v>
      </c>
      <c r="N3" t="str">
        <f>VLOOKUP(C3,REFF!$F$7:$H$11,2,FALSE)</f>
        <v>PART TIME</v>
      </c>
    </row>
    <row r="4" spans="1:15" x14ac:dyDescent="0.35">
      <c r="A4">
        <v>3</v>
      </c>
      <c r="B4" t="s">
        <v>16</v>
      </c>
      <c r="C4" t="s">
        <v>17</v>
      </c>
      <c r="D4" t="s">
        <v>12</v>
      </c>
      <c r="E4">
        <v>342</v>
      </c>
      <c r="F4">
        <v>300</v>
      </c>
      <c r="G4">
        <f t="shared" si="0"/>
        <v>17.100000000000001</v>
      </c>
      <c r="H4">
        <f t="shared" si="1"/>
        <v>34.200000000000003</v>
      </c>
      <c r="I4">
        <f t="shared" si="2"/>
        <v>51.300000000000004</v>
      </c>
      <c r="J4" t="str">
        <f>VLOOKUP(C4,REFF!$F$7:$H$11,3,FALSE)</f>
        <v>DAILY</v>
      </c>
      <c r="K4" t="str">
        <f t="shared" si="3"/>
        <v>RETAIN</v>
      </c>
      <c r="N4" t="str">
        <f>VLOOKUP(C4,REFF!$F$7:$H$11,2,FALSE)</f>
        <v>CONTRACT</v>
      </c>
    </row>
    <row r="5" spans="1:15" x14ac:dyDescent="0.35">
      <c r="A5">
        <v>4</v>
      </c>
      <c r="B5" t="s">
        <v>18</v>
      </c>
      <c r="C5" t="s">
        <v>17</v>
      </c>
      <c r="D5" t="s">
        <v>19</v>
      </c>
      <c r="E5">
        <v>678</v>
      </c>
      <c r="F5">
        <v>700</v>
      </c>
      <c r="G5">
        <f t="shared" si="0"/>
        <v>33.9</v>
      </c>
      <c r="H5">
        <f t="shared" si="1"/>
        <v>67.8</v>
      </c>
      <c r="I5">
        <f t="shared" si="2"/>
        <v>101.69999999999999</v>
      </c>
      <c r="J5" t="str">
        <f>VLOOKUP(C5,REFF!$F$7:$H$11,3,FALSE)</f>
        <v>DAILY</v>
      </c>
      <c r="K5" t="str">
        <f t="shared" si="3"/>
        <v>TERMINATE</v>
      </c>
      <c r="N5" t="str">
        <f>VLOOKUP(C5,REFF!$F$7:$H$11,2,FALSE)</f>
        <v>CONTRACT</v>
      </c>
    </row>
    <row r="6" spans="1:15" x14ac:dyDescent="0.35">
      <c r="A6">
        <v>5</v>
      </c>
      <c r="B6" t="s">
        <v>20</v>
      </c>
      <c r="C6" t="s">
        <v>17</v>
      </c>
      <c r="D6" t="s">
        <v>21</v>
      </c>
      <c r="E6">
        <v>456</v>
      </c>
      <c r="F6">
        <v>450</v>
      </c>
      <c r="G6">
        <f t="shared" si="0"/>
        <v>22.8</v>
      </c>
      <c r="H6">
        <f t="shared" si="1"/>
        <v>45.6</v>
      </c>
      <c r="I6">
        <f t="shared" si="2"/>
        <v>68.400000000000006</v>
      </c>
      <c r="J6" t="str">
        <f>VLOOKUP(C6,REFF!$F$7:$H$11,3,FALSE)</f>
        <v>DAILY</v>
      </c>
      <c r="K6" t="str">
        <f t="shared" si="3"/>
        <v>RETAIN</v>
      </c>
      <c r="N6" t="str">
        <f>VLOOKUP(C6,REFF!$F$7:$H$11,2,FALSE)</f>
        <v>CONTRACT</v>
      </c>
    </row>
    <row r="7" spans="1:15" x14ac:dyDescent="0.35">
      <c r="A7">
        <v>6</v>
      </c>
      <c r="B7" t="s">
        <v>22</v>
      </c>
      <c r="C7" t="s">
        <v>23</v>
      </c>
      <c r="D7" t="s">
        <v>12</v>
      </c>
      <c r="E7">
        <v>290</v>
      </c>
      <c r="F7">
        <v>300</v>
      </c>
      <c r="G7">
        <f t="shared" si="0"/>
        <v>14.5</v>
      </c>
      <c r="H7">
        <f t="shared" si="1"/>
        <v>29</v>
      </c>
      <c r="I7">
        <f t="shared" si="2"/>
        <v>43.5</v>
      </c>
      <c r="J7" t="str">
        <f>VLOOKUP(C7,REFF!$F$7:$H$11,3,FALSE)</f>
        <v>NO PAY</v>
      </c>
      <c r="K7" t="str">
        <f t="shared" si="3"/>
        <v>TERMINATE</v>
      </c>
      <c r="N7" t="str">
        <f>VLOOKUP(C7,REFF!$F$7:$H$11,2,FALSE)</f>
        <v>NOT EMPLOYED</v>
      </c>
    </row>
    <row r="8" spans="1:15" x14ac:dyDescent="0.35">
      <c r="A8">
        <v>7</v>
      </c>
      <c r="B8" t="s">
        <v>24</v>
      </c>
      <c r="C8" t="s">
        <v>17</v>
      </c>
      <c r="D8" t="s">
        <v>21</v>
      </c>
      <c r="E8">
        <v>378</v>
      </c>
      <c r="F8">
        <v>350</v>
      </c>
      <c r="G8">
        <f t="shared" si="0"/>
        <v>18.900000000000002</v>
      </c>
      <c r="H8">
        <f t="shared" si="1"/>
        <v>37.800000000000004</v>
      </c>
      <c r="I8">
        <f t="shared" si="2"/>
        <v>56.7</v>
      </c>
      <c r="J8" t="str">
        <f>VLOOKUP(C8,REFF!$F$7:$H$11,3,FALSE)</f>
        <v>DAILY</v>
      </c>
      <c r="K8" t="str">
        <f t="shared" si="3"/>
        <v>RETAIN</v>
      </c>
      <c r="N8" t="str">
        <f>VLOOKUP(C8,REFF!$F$7:$H$11,2,FALSE)</f>
        <v>CONTRACT</v>
      </c>
    </row>
    <row r="9" spans="1:15" x14ac:dyDescent="0.35">
      <c r="A9">
        <v>8</v>
      </c>
      <c r="B9" t="s">
        <v>25</v>
      </c>
      <c r="C9" t="s">
        <v>14</v>
      </c>
      <c r="D9" t="s">
        <v>19</v>
      </c>
      <c r="E9">
        <v>785</v>
      </c>
      <c r="F9">
        <v>700</v>
      </c>
      <c r="G9">
        <f t="shared" si="0"/>
        <v>39.25</v>
      </c>
      <c r="H9">
        <f t="shared" si="1"/>
        <v>78.5</v>
      </c>
      <c r="I9">
        <f t="shared" si="2"/>
        <v>117.75</v>
      </c>
      <c r="J9" t="str">
        <f>VLOOKUP(C9,REFF!$F$7:$H$11,3,FALSE)</f>
        <v>WEEKLY</v>
      </c>
      <c r="K9" t="str">
        <f t="shared" si="3"/>
        <v>RETAIN</v>
      </c>
      <c r="N9" t="str">
        <f>VLOOKUP(C9,REFF!$F$7:$H$11,2,FALSE)</f>
        <v>PART TIME</v>
      </c>
    </row>
    <row r="10" spans="1:15" x14ac:dyDescent="0.35">
      <c r="A10">
        <v>9</v>
      </c>
      <c r="B10" t="s">
        <v>26</v>
      </c>
      <c r="C10" t="s">
        <v>11</v>
      </c>
      <c r="D10" t="s">
        <v>15</v>
      </c>
      <c r="E10">
        <v>645</v>
      </c>
      <c r="F10">
        <v>650</v>
      </c>
      <c r="G10">
        <f t="shared" si="0"/>
        <v>32.25</v>
      </c>
      <c r="H10">
        <f t="shared" si="1"/>
        <v>64.5</v>
      </c>
      <c r="I10">
        <f t="shared" si="2"/>
        <v>96.75</v>
      </c>
      <c r="J10" t="str">
        <f>VLOOKUP(C10,REFF!$F$7:$H$11,3,FALSE)</f>
        <v>MONTHLY</v>
      </c>
      <c r="K10" t="str">
        <f t="shared" si="3"/>
        <v>TERMINATE</v>
      </c>
      <c r="N10" t="str">
        <f>VLOOKUP(C10,REFF!$F$7:$H$11,2,FALSE)</f>
        <v>FULLTIME</v>
      </c>
    </row>
    <row r="11" spans="1:15" x14ac:dyDescent="0.35">
      <c r="A11">
        <v>10</v>
      </c>
      <c r="B11" t="s">
        <v>27</v>
      </c>
      <c r="C11" t="s">
        <v>23</v>
      </c>
      <c r="D11" t="s">
        <v>28</v>
      </c>
      <c r="E11">
        <v>408</v>
      </c>
      <c r="F11">
        <v>400</v>
      </c>
      <c r="G11">
        <f t="shared" si="0"/>
        <v>20.400000000000002</v>
      </c>
      <c r="H11">
        <f t="shared" si="1"/>
        <v>40.800000000000004</v>
      </c>
      <c r="I11">
        <f t="shared" si="2"/>
        <v>61.2</v>
      </c>
      <c r="J11" t="str">
        <f>VLOOKUP(C11,REFF!$F$7:$H$11,3,FALSE)</f>
        <v>NO PAY</v>
      </c>
      <c r="K11" t="str">
        <f t="shared" si="3"/>
        <v>RETAIN</v>
      </c>
      <c r="N11" t="str">
        <f>VLOOKUP(C11,REFF!$F$7:$H$11,2,FALSE)</f>
        <v>NOT EMPLOYED</v>
      </c>
    </row>
    <row r="12" spans="1:15" x14ac:dyDescent="0.35">
      <c r="A12">
        <v>11</v>
      </c>
      <c r="B12" t="s">
        <v>29</v>
      </c>
      <c r="C12" t="s">
        <v>17</v>
      </c>
      <c r="D12" t="s">
        <v>21</v>
      </c>
      <c r="E12">
        <v>432</v>
      </c>
      <c r="F12">
        <v>546</v>
      </c>
      <c r="G12">
        <f t="shared" si="0"/>
        <v>21.6</v>
      </c>
      <c r="H12">
        <f t="shared" si="1"/>
        <v>43.2</v>
      </c>
      <c r="I12">
        <f t="shared" si="2"/>
        <v>64.800000000000011</v>
      </c>
      <c r="J12" t="str">
        <f>VLOOKUP(C12,REFF!$F$7:$H$11,3,FALSE)</f>
        <v>DAILY</v>
      </c>
      <c r="K12" t="str">
        <f t="shared" si="3"/>
        <v>TERMINATE</v>
      </c>
      <c r="L12" t="str">
        <f>VLOOKUP(C2,REFF!E7:H11,4,FALSE)</f>
        <v>MONTHLY</v>
      </c>
      <c r="N12" t="str">
        <f>VLOOKUP(C12,REFF!$F$7:$H$11,2,FALSE)</f>
        <v>CONTRACT</v>
      </c>
    </row>
    <row r="13" spans="1:15" x14ac:dyDescent="0.35">
      <c r="A13">
        <v>12</v>
      </c>
      <c r="B13" t="s">
        <v>30</v>
      </c>
      <c r="C13" t="s">
        <v>23</v>
      </c>
      <c r="D13" t="s">
        <v>12</v>
      </c>
      <c r="E13">
        <v>719</v>
      </c>
      <c r="F13">
        <v>534</v>
      </c>
      <c r="G13">
        <f t="shared" si="0"/>
        <v>35.950000000000003</v>
      </c>
      <c r="H13">
        <f t="shared" si="1"/>
        <v>71.900000000000006</v>
      </c>
      <c r="I13">
        <f t="shared" si="2"/>
        <v>107.85000000000001</v>
      </c>
      <c r="J13" t="str">
        <f>VLOOKUP(C13,REFF!$F$7:$H$11,3,FALSE)</f>
        <v>NO PAY</v>
      </c>
      <c r="K13" t="str">
        <f t="shared" si="3"/>
        <v>RETAIN</v>
      </c>
      <c r="N13" t="str">
        <f>VLOOKUP(C13,REFF!$F$7:$H$11,2,FALSE)</f>
        <v>NOT EMPLOYED</v>
      </c>
    </row>
    <row r="14" spans="1:15" x14ac:dyDescent="0.35">
      <c r="A14">
        <v>13</v>
      </c>
      <c r="B14" t="s">
        <v>31</v>
      </c>
      <c r="C14" t="s">
        <v>11</v>
      </c>
      <c r="D14" t="s">
        <v>28</v>
      </c>
      <c r="E14">
        <v>414</v>
      </c>
      <c r="F14">
        <v>644</v>
      </c>
      <c r="G14">
        <f t="shared" si="0"/>
        <v>20.700000000000003</v>
      </c>
      <c r="H14">
        <f t="shared" si="1"/>
        <v>41.400000000000006</v>
      </c>
      <c r="I14">
        <f t="shared" si="2"/>
        <v>62.100000000000009</v>
      </c>
      <c r="J14" t="str">
        <f>VLOOKUP(C14,REFF!$F$7:$H$11,3,FALSE)</f>
        <v>MONTHLY</v>
      </c>
      <c r="K14" t="str">
        <f t="shared" si="3"/>
        <v>TERMINATE</v>
      </c>
      <c r="N14" t="str">
        <f>VLOOKUP(C14,REFF!$F$7:$H$11,2,FALSE)</f>
        <v>FULLTIME</v>
      </c>
    </row>
    <row r="15" spans="1:15" x14ac:dyDescent="0.35">
      <c r="A15">
        <v>14</v>
      </c>
      <c r="B15" t="s">
        <v>32</v>
      </c>
      <c r="C15" t="s">
        <v>23</v>
      </c>
      <c r="D15" t="s">
        <v>19</v>
      </c>
      <c r="E15">
        <v>686</v>
      </c>
      <c r="F15">
        <v>433</v>
      </c>
      <c r="G15">
        <f t="shared" si="0"/>
        <v>34.300000000000004</v>
      </c>
      <c r="H15">
        <f t="shared" si="1"/>
        <v>68.600000000000009</v>
      </c>
      <c r="I15">
        <f t="shared" si="2"/>
        <v>102.9</v>
      </c>
      <c r="J15" t="str">
        <f>VLOOKUP(C15,REFF!$F$7:$H$11,3,FALSE)</f>
        <v>NO PAY</v>
      </c>
      <c r="K15" t="str">
        <f t="shared" si="3"/>
        <v>RETAIN</v>
      </c>
      <c r="N15" t="str">
        <f>VLOOKUP(C15,REFF!$F$7:$H$11,2,FALSE)</f>
        <v>NOT EMPLOYED</v>
      </c>
    </row>
    <row r="16" spans="1:15" x14ac:dyDescent="0.35">
      <c r="A16">
        <v>15</v>
      </c>
      <c r="B16" t="s">
        <v>33</v>
      </c>
      <c r="C16" t="s">
        <v>17</v>
      </c>
      <c r="D16" t="s">
        <v>12</v>
      </c>
      <c r="E16">
        <v>541</v>
      </c>
      <c r="F16">
        <v>591</v>
      </c>
      <c r="G16">
        <f t="shared" si="0"/>
        <v>27.05</v>
      </c>
      <c r="H16">
        <f t="shared" si="1"/>
        <v>54.1</v>
      </c>
      <c r="I16">
        <f t="shared" si="2"/>
        <v>81.150000000000006</v>
      </c>
      <c r="J16" t="str">
        <f>VLOOKUP(C16,REFF!$F$7:$H$11,3,FALSE)</f>
        <v>DAILY</v>
      </c>
      <c r="K16" t="str">
        <f t="shared" si="3"/>
        <v>TERMINATE</v>
      </c>
      <c r="N16" t="str">
        <f>VLOOKUP(C16,REFF!$F$7:$H$11,2,FALSE)</f>
        <v>CONTRACT</v>
      </c>
    </row>
    <row r="17" spans="1:14" x14ac:dyDescent="0.35">
      <c r="A17">
        <v>16</v>
      </c>
      <c r="B17" t="s">
        <v>34</v>
      </c>
      <c r="C17" t="s">
        <v>17</v>
      </c>
      <c r="D17" t="s">
        <v>21</v>
      </c>
      <c r="E17">
        <v>415</v>
      </c>
      <c r="F17">
        <v>658</v>
      </c>
      <c r="G17">
        <f t="shared" si="0"/>
        <v>20.75</v>
      </c>
      <c r="H17">
        <f t="shared" si="1"/>
        <v>41.5</v>
      </c>
      <c r="I17">
        <f t="shared" si="2"/>
        <v>62.25</v>
      </c>
      <c r="J17" t="str">
        <f>VLOOKUP(C17,REFF!$F$7:$H$11,3,FALSE)</f>
        <v>DAILY</v>
      </c>
      <c r="K17" t="str">
        <f t="shared" si="3"/>
        <v>TERMINATE</v>
      </c>
      <c r="N17" t="str">
        <f>VLOOKUP(C17,REFF!$F$7:$H$11,2,FALSE)</f>
        <v>CONTRACT</v>
      </c>
    </row>
    <row r="18" spans="1:14" x14ac:dyDescent="0.35">
      <c r="A18">
        <v>17</v>
      </c>
      <c r="B18" t="s">
        <v>35</v>
      </c>
      <c r="C18" t="s">
        <v>11</v>
      </c>
      <c r="D18" t="s">
        <v>21</v>
      </c>
      <c r="E18">
        <v>637</v>
      </c>
      <c r="F18">
        <v>352</v>
      </c>
      <c r="G18">
        <f t="shared" si="0"/>
        <v>31.85</v>
      </c>
      <c r="H18">
        <f t="shared" si="1"/>
        <v>63.7</v>
      </c>
      <c r="I18">
        <f t="shared" si="2"/>
        <v>95.550000000000011</v>
      </c>
      <c r="J18" t="str">
        <f>VLOOKUP(C18,REFF!$F$7:$H$11,3,FALSE)</f>
        <v>MONTHLY</v>
      </c>
      <c r="K18" t="str">
        <f t="shared" si="3"/>
        <v>RETAIN</v>
      </c>
      <c r="N18" t="str">
        <f>VLOOKUP(C18,REFF!$F$7:$H$11,2,FALSE)</f>
        <v>FULLTIME</v>
      </c>
    </row>
    <row r="19" spans="1:14" x14ac:dyDescent="0.35">
      <c r="A19">
        <v>18</v>
      </c>
      <c r="B19" t="s">
        <v>36</v>
      </c>
      <c r="C19" t="s">
        <v>11</v>
      </c>
      <c r="D19" t="s">
        <v>15</v>
      </c>
      <c r="E19">
        <v>587</v>
      </c>
      <c r="F19">
        <v>633</v>
      </c>
      <c r="G19">
        <f t="shared" si="0"/>
        <v>29.35</v>
      </c>
      <c r="H19">
        <f t="shared" si="1"/>
        <v>58.7</v>
      </c>
      <c r="I19">
        <f t="shared" si="2"/>
        <v>88.050000000000011</v>
      </c>
      <c r="J19" t="str">
        <f>VLOOKUP(C19,REFF!$F$7:$H$11,3,FALSE)</f>
        <v>MONTHLY</v>
      </c>
      <c r="K19" t="str">
        <f t="shared" si="3"/>
        <v>TERMINATE</v>
      </c>
      <c r="N19" t="str">
        <f>VLOOKUP(C19,REFF!$F$7:$H$11,2,FALSE)</f>
        <v>FULLTIME</v>
      </c>
    </row>
    <row r="20" spans="1:14" x14ac:dyDescent="0.35">
      <c r="A20">
        <v>19</v>
      </c>
      <c r="B20" t="s">
        <v>37</v>
      </c>
      <c r="C20" t="s">
        <v>23</v>
      </c>
      <c r="D20" t="s">
        <v>15</v>
      </c>
      <c r="E20">
        <v>622</v>
      </c>
      <c r="F20">
        <v>365</v>
      </c>
      <c r="G20">
        <f t="shared" si="0"/>
        <v>31.1</v>
      </c>
      <c r="H20">
        <f t="shared" si="1"/>
        <v>62.2</v>
      </c>
      <c r="I20">
        <f t="shared" si="2"/>
        <v>93.300000000000011</v>
      </c>
      <c r="J20" t="str">
        <f>VLOOKUP(C20,REFF!$F$7:$H$11,3,FALSE)</f>
        <v>NO PAY</v>
      </c>
      <c r="K20" t="str">
        <f t="shared" si="3"/>
        <v>RETAIN</v>
      </c>
      <c r="N20" t="str">
        <f>VLOOKUP(C20,REFF!$F$7:$H$11,2,FALSE)</f>
        <v>NOT EMPLOYED</v>
      </c>
    </row>
    <row r="21" spans="1:14" x14ac:dyDescent="0.35">
      <c r="A21">
        <v>20</v>
      </c>
      <c r="B21" t="s">
        <v>38</v>
      </c>
      <c r="C21" t="s">
        <v>14</v>
      </c>
      <c r="D21" t="s">
        <v>15</v>
      </c>
      <c r="E21">
        <v>530</v>
      </c>
      <c r="F21">
        <v>442</v>
      </c>
      <c r="G21">
        <f t="shared" si="0"/>
        <v>26.5</v>
      </c>
      <c r="H21">
        <f t="shared" si="1"/>
        <v>53</v>
      </c>
      <c r="I21">
        <f t="shared" si="2"/>
        <v>79.5</v>
      </c>
      <c r="J21" t="str">
        <f>VLOOKUP(C21,REFF!$F$7:$H$11,3,FALSE)</f>
        <v>WEEKLY</v>
      </c>
      <c r="K21" t="str">
        <f t="shared" si="3"/>
        <v>RETAIN</v>
      </c>
      <c r="N21" t="str">
        <f>VLOOKUP(C21,REFF!$F$7:$H$11,2,FALSE)</f>
        <v>PART TIME</v>
      </c>
    </row>
    <row r="22" spans="1:14" x14ac:dyDescent="0.35">
      <c r="A22">
        <v>21</v>
      </c>
      <c r="B22" t="s">
        <v>39</v>
      </c>
      <c r="C22" t="s">
        <v>11</v>
      </c>
      <c r="D22" t="s">
        <v>21</v>
      </c>
      <c r="E22">
        <v>370</v>
      </c>
      <c r="F22">
        <v>456</v>
      </c>
      <c r="G22">
        <f t="shared" si="0"/>
        <v>18.5</v>
      </c>
      <c r="H22">
        <f t="shared" si="1"/>
        <v>37</v>
      </c>
      <c r="I22">
        <f t="shared" si="2"/>
        <v>55.5</v>
      </c>
      <c r="J22" t="str">
        <f>VLOOKUP(C22,REFF!$F$7:$H$11,3,FALSE)</f>
        <v>MONTHLY</v>
      </c>
      <c r="K22" t="str">
        <f t="shared" si="3"/>
        <v>TERMINATE</v>
      </c>
      <c r="N22" t="str">
        <f>VLOOKUP(C22,REFF!$F$7:$H$11,2,FALSE)</f>
        <v>FULLTIME</v>
      </c>
    </row>
    <row r="23" spans="1:14" x14ac:dyDescent="0.35">
      <c r="A23">
        <v>22</v>
      </c>
      <c r="B23" t="s">
        <v>40</v>
      </c>
      <c r="C23" t="s">
        <v>23</v>
      </c>
      <c r="D23" t="s">
        <v>19</v>
      </c>
      <c r="E23">
        <v>486</v>
      </c>
      <c r="F23">
        <v>677</v>
      </c>
      <c r="G23">
        <f t="shared" si="0"/>
        <v>24.3</v>
      </c>
      <c r="H23">
        <f t="shared" si="1"/>
        <v>48.6</v>
      </c>
      <c r="I23">
        <f t="shared" si="2"/>
        <v>72.900000000000006</v>
      </c>
      <c r="J23" t="str">
        <f>VLOOKUP(C23,REFF!$F$7:$H$11,3,FALSE)</f>
        <v>NO PAY</v>
      </c>
      <c r="K23" t="str">
        <f t="shared" si="3"/>
        <v>TERMINATE</v>
      </c>
      <c r="N23" t="str">
        <f>VLOOKUP(C23,REFF!$F$7:$H$11,2,FALSE)</f>
        <v>NOT EMPLOYED</v>
      </c>
    </row>
    <row r="24" spans="1:14" x14ac:dyDescent="0.35">
      <c r="A24">
        <v>23</v>
      </c>
      <c r="B24" t="s">
        <v>41</v>
      </c>
      <c r="C24" t="s">
        <v>17</v>
      </c>
      <c r="D24" t="s">
        <v>12</v>
      </c>
      <c r="E24">
        <v>687</v>
      </c>
      <c r="F24">
        <v>507</v>
      </c>
      <c r="G24">
        <f t="shared" si="0"/>
        <v>34.35</v>
      </c>
      <c r="H24">
        <f t="shared" si="1"/>
        <v>68.7</v>
      </c>
      <c r="I24">
        <f t="shared" si="2"/>
        <v>103.05000000000001</v>
      </c>
      <c r="J24" t="str">
        <f>VLOOKUP(C24,REFF!$F$7:$H$11,3,FALSE)</f>
        <v>DAILY</v>
      </c>
      <c r="K24" t="str">
        <f t="shared" si="3"/>
        <v>RETAIN</v>
      </c>
      <c r="N24" t="str">
        <f>VLOOKUP(C24,REFF!$F$7:$H$11,2,FALSE)</f>
        <v>CONTRACT</v>
      </c>
    </row>
    <row r="25" spans="1:14" x14ac:dyDescent="0.35">
      <c r="A25">
        <v>24</v>
      </c>
      <c r="B25" t="s">
        <v>42</v>
      </c>
      <c r="C25" t="s">
        <v>17</v>
      </c>
      <c r="D25" t="s">
        <v>12</v>
      </c>
      <c r="E25">
        <v>481</v>
      </c>
      <c r="F25">
        <v>376</v>
      </c>
      <c r="G25">
        <f t="shared" si="0"/>
        <v>24.05</v>
      </c>
      <c r="H25">
        <f t="shared" si="1"/>
        <v>48.1</v>
      </c>
      <c r="I25">
        <f t="shared" si="2"/>
        <v>72.150000000000006</v>
      </c>
      <c r="J25" t="str">
        <f>VLOOKUP(C25,REFF!$F$7:$H$11,3,FALSE)</f>
        <v>DAILY</v>
      </c>
      <c r="K25" t="str">
        <f t="shared" si="3"/>
        <v>RETAIN</v>
      </c>
      <c r="N25" t="str">
        <f>VLOOKUP(C25,REFF!$F$7:$H$11,2,FALSE)</f>
        <v>CONTRACT</v>
      </c>
    </row>
    <row r="26" spans="1:14" x14ac:dyDescent="0.35">
      <c r="A26">
        <v>25</v>
      </c>
      <c r="B26" t="s">
        <v>43</v>
      </c>
      <c r="C26" t="s">
        <v>17</v>
      </c>
      <c r="D26" t="s">
        <v>28</v>
      </c>
      <c r="E26">
        <v>761</v>
      </c>
      <c r="F26">
        <v>624</v>
      </c>
      <c r="G26">
        <f t="shared" si="0"/>
        <v>38.050000000000004</v>
      </c>
      <c r="H26">
        <f t="shared" si="1"/>
        <v>76.100000000000009</v>
      </c>
      <c r="I26">
        <f t="shared" si="2"/>
        <v>114.15</v>
      </c>
      <c r="J26" t="str">
        <f>VLOOKUP(C26,REFF!$F$7:$H$11,3,FALSE)</f>
        <v>DAILY</v>
      </c>
      <c r="K26" t="str">
        <f t="shared" si="3"/>
        <v>RETAIN</v>
      </c>
      <c r="N26" t="str">
        <f>VLOOKUP(C26,REFF!$F$7:$H$11,2,FALSE)</f>
        <v>CONTRACT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7:P11"/>
  <sheetViews>
    <sheetView workbookViewId="0">
      <selection activeCell="E12" sqref="E12"/>
    </sheetView>
  </sheetViews>
  <sheetFormatPr defaultRowHeight="14.5" x14ac:dyDescent="0.35"/>
  <cols>
    <col min="7" max="7" width="14.81640625" bestFit="1" customWidth="1"/>
    <col min="8" max="8" width="12.26953125" bestFit="1" customWidth="1"/>
  </cols>
  <sheetData>
    <row r="7" spans="5:16" x14ac:dyDescent="0.35">
      <c r="E7" s="2"/>
      <c r="F7" s="3" t="s">
        <v>2</v>
      </c>
      <c r="G7" s="3" t="s">
        <v>44</v>
      </c>
      <c r="H7" s="3" t="s">
        <v>50</v>
      </c>
      <c r="L7" s="2"/>
      <c r="M7" s="2">
        <v>1</v>
      </c>
      <c r="N7" s="2">
        <v>2</v>
      </c>
      <c r="O7" s="2">
        <v>3</v>
      </c>
      <c r="P7" s="2">
        <v>4</v>
      </c>
    </row>
    <row r="8" spans="5:16" x14ac:dyDescent="0.35">
      <c r="E8" s="2" t="s">
        <v>11</v>
      </c>
      <c r="F8" s="2" t="s">
        <v>11</v>
      </c>
      <c r="G8" s="2" t="s">
        <v>46</v>
      </c>
      <c r="H8" s="2" t="s">
        <v>51</v>
      </c>
      <c r="L8" s="3" t="s">
        <v>2</v>
      </c>
      <c r="M8" s="2" t="s">
        <v>11</v>
      </c>
      <c r="N8" s="2" t="s">
        <v>14</v>
      </c>
      <c r="O8" s="2" t="s">
        <v>45</v>
      </c>
      <c r="P8" s="2" t="s">
        <v>23</v>
      </c>
    </row>
    <row r="9" spans="5:16" x14ac:dyDescent="0.35">
      <c r="E9" s="2" t="s">
        <v>14</v>
      </c>
      <c r="F9" s="2" t="s">
        <v>14</v>
      </c>
      <c r="G9" s="2" t="s">
        <v>47</v>
      </c>
      <c r="H9" s="2" t="s">
        <v>52</v>
      </c>
      <c r="L9" s="3" t="s">
        <v>44</v>
      </c>
      <c r="M9" s="2" t="s">
        <v>46</v>
      </c>
      <c r="N9" s="2" t="s">
        <v>47</v>
      </c>
      <c r="O9" s="2" t="s">
        <v>48</v>
      </c>
      <c r="P9" s="2" t="s">
        <v>49</v>
      </c>
    </row>
    <row r="10" spans="5:16" x14ac:dyDescent="0.35">
      <c r="E10" s="2" t="s">
        <v>45</v>
      </c>
      <c r="F10" s="2" t="s">
        <v>45</v>
      </c>
      <c r="G10" s="2" t="s">
        <v>48</v>
      </c>
      <c r="H10" s="2" t="s">
        <v>53</v>
      </c>
      <c r="L10" s="3" t="s">
        <v>50</v>
      </c>
      <c r="M10" s="2" t="s">
        <v>51</v>
      </c>
      <c r="N10" s="2" t="s">
        <v>52</v>
      </c>
      <c r="O10" s="2" t="s">
        <v>53</v>
      </c>
      <c r="P10" s="2" t="s">
        <v>54</v>
      </c>
    </row>
    <row r="11" spans="5:16" x14ac:dyDescent="0.35">
      <c r="E11" s="2" t="s">
        <v>23</v>
      </c>
      <c r="F11" s="2" t="s">
        <v>23</v>
      </c>
      <c r="G11" s="2" t="s">
        <v>49</v>
      </c>
      <c r="H11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</vt:lpstr>
      <vt:lpstr>REFF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Julius Obura</cp:lastModifiedBy>
  <dcterms:created xsi:type="dcterms:W3CDTF">2017-04-02T10:03:45Z</dcterms:created>
  <dcterms:modified xsi:type="dcterms:W3CDTF">2025-05-15T17:12:16Z</dcterms:modified>
</cp:coreProperties>
</file>