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LINTON 2025\BACKED DATA\CPA ITEMS\BDA\BDA SEPTEMBER-DECEMBER 2025\"/>
    </mc:Choice>
  </mc:AlternateContent>
  <xr:revisionPtr revIDLastSave="0" documentId="13_ncr:1_{96D1E490-CE93-4278-A7F5-107CA7C90C8D}" xr6:coauthVersionLast="47" xr6:coauthVersionMax="47" xr10:uidLastSave="{00000000-0000-0000-0000-000000000000}"/>
  <bookViews>
    <workbookView xWindow="-110" yWindow="-110" windowWidth="19420" windowHeight="10300" firstSheet="10" activeTab="11" xr2:uid="{D7879FA6-FAB6-4725-A3A1-34374763BEA6}"/>
  </bookViews>
  <sheets>
    <sheet name="INCOMPLETE RECORDS-ANGELA" sheetId="3" r:id="rId1"/>
    <sheet name="RHINO LIMITED" sheetId="15" r:id="rId2"/>
    <sheet name="BELLA OMARI" sheetId="12" r:id="rId3"/>
    <sheet name="PUBLISHED ACCOUNTS FARMLAND LTD" sheetId="13" r:id="rId4"/>
    <sheet name="PUBLISHED ACCOUNTS-LAKERS LTD" sheetId="1" r:id="rId5"/>
    <sheet name="INCOME STATEMENTS-HIBISCUS LTD" sheetId="2" r:id="rId6"/>
    <sheet name="PUBLISHED FS-SALAMA LTD" sheetId="8" r:id="rId7"/>
    <sheet name="GALA LIMITED-FS" sheetId="5" r:id="rId8"/>
    <sheet name="BDA DECEMBER 2023 Q21 " sheetId="4" r:id="rId9"/>
    <sheet name="BDA APRIL 2024 Q24-INCOMPLETE" sheetId="9" r:id="rId10"/>
    <sheet name="BDA AUGUST 2025 Q21" sheetId="16" r:id="rId11"/>
    <sheet name="FLEX LIMITED-PUBLISHED ACCOUNTS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4" i="16" l="1"/>
  <c r="D34" i="16"/>
  <c r="C34" i="16"/>
  <c r="D28" i="16"/>
  <c r="B28" i="15"/>
  <c r="C28" i="15"/>
  <c r="C29" i="4" l="1"/>
  <c r="B29" i="4"/>
  <c r="C23" i="2" l="1"/>
  <c r="C17" i="2"/>
  <c r="C16" i="2"/>
  <c r="B22" i="2"/>
  <c r="B24" i="2"/>
  <c r="B29" i="1"/>
  <c r="B31" i="1"/>
  <c r="C26" i="1"/>
  <c r="B38" i="1"/>
  <c r="C25" i="1"/>
  <c r="B37" i="1"/>
  <c r="B36" i="1"/>
  <c r="C24" i="1"/>
  <c r="C23" i="1"/>
  <c r="B18" i="1"/>
  <c r="B29" i="2" l="1"/>
  <c r="C46" i="1"/>
  <c r="C29" i="2"/>
  <c r="B30" i="2" l="1"/>
  <c r="C31" i="5"/>
  <c r="B31" i="5"/>
  <c r="B46" i="1"/>
  <c r="B47" i="1" s="1"/>
</calcChain>
</file>

<file path=xl/sharedStrings.xml><?xml version="1.0" encoding="utf-8"?>
<sst xmlns="http://schemas.openxmlformats.org/spreadsheetml/2006/main" count="450" uniqueCount="385">
  <si>
    <t xml:space="preserve"> </t>
  </si>
  <si>
    <t xml:space="preserve">Sh.“000” </t>
  </si>
  <si>
    <t>Revenue</t>
  </si>
  <si>
    <t>Cost of sales</t>
  </si>
  <si>
    <t>Distribution costs</t>
  </si>
  <si>
    <t>Administrative expenses</t>
  </si>
  <si>
    <t>Bank balance</t>
  </si>
  <si>
    <t>Ordinary share capital (Sh.10 par value)</t>
  </si>
  <si>
    <t>Share premium</t>
  </si>
  <si>
    <t>Retained earnings as at 1 July 2023</t>
  </si>
  <si>
    <t>Property at cost (Buildings: Sh.150 million)</t>
  </si>
  <si>
    <t>Plant and equipment at cost</t>
  </si>
  <si>
    <t>Motor vehicles at cost</t>
  </si>
  <si>
    <t>Furniture and fixtures at cost</t>
  </si>
  <si>
    <t>Accumulated depreciation as at 1 July 2023:</t>
  </si>
  <si>
    <t xml:space="preserve">  Deferred tax</t>
  </si>
  <si>
    <t xml:space="preserve">  Current tax</t>
  </si>
  <si>
    <t>Investment property at fair value</t>
  </si>
  <si>
    <t>12% bank loan</t>
  </si>
  <si>
    <t xml:space="preserve">Interim dividend paid                                                     </t>
  </si>
  <si>
    <t xml:space="preserve">Additional information: </t>
  </si>
  <si>
    <t xml:space="preserve">Assets </t>
  </si>
  <si>
    <t xml:space="preserve">Rate per annum </t>
  </si>
  <si>
    <t xml:space="preserve">Plant and equipment </t>
  </si>
  <si>
    <t xml:space="preserve">Motor vehicles </t>
  </si>
  <si>
    <t xml:space="preserve">Furniture and fixtures </t>
  </si>
  <si>
    <t>The corporation tax rate applicable to Lakers Limited is 30%.</t>
  </si>
  <si>
    <t xml:space="preserve">Required: </t>
  </si>
  <si>
    <t xml:space="preserve">(i)                  Statement of profit or loss and other comprehensive income for the year ended 30 June 2024. </t>
  </si>
  <si>
    <t xml:space="preserve">(ii)                Statement of changes in equity for the year ended 30 June 2024. </t>
  </si>
  <si>
    <t xml:space="preserve">(iii)              Statement of financial position as at 30 June 2024. </t>
  </si>
  <si>
    <t>The buildings were being depreciated on a straight line basis over their economic useful life, originally of 50 years and annual depreciation charged to administrative expenses.</t>
  </si>
  <si>
    <t xml:space="preserve"> However, the company does not intend to account for deferred tax on the revaluation surplus.</t>
  </si>
  <si>
    <t xml:space="preserve">The remaining useful life of buildings remained unchanged. </t>
  </si>
  <si>
    <t>Lakers Limited will make annual transfer to retained earnings in respect of excess depreciation upon revaluation of its assets.</t>
  </si>
  <si>
    <t xml:space="preserve">1.  On 1 July 2023, the property of Lakers Limited was revalued for the first time to a market value of Sh.190 million of which Sh.100 million related to the buildings. </t>
  </si>
  <si>
    <t>2. Depreciation on other non-current assets is to be provided and allocated as follows:</t>
  </si>
  <si>
    <t>3. The 12% bank loan was issued on 1 October 2023 with the same effective interest rate as the coupon rate. Interest is payable semi-annually on 31 March and 30 September.</t>
  </si>
  <si>
    <t>4.Investment property has been recorded at its fair value on 1 July 2023. The fair value gain on the investment property for the year ended 30 June 2024 amounted to Sh.1,100,000.</t>
  </si>
  <si>
    <t xml:space="preserve"> In addition, the carrying amounts of Lakers Limited’s net assets exceeded their tax bases by Sh.73 million at       30 June 2024.</t>
  </si>
  <si>
    <t xml:space="preserve">5.The balance on the current tax in the above trial balance represents the withholding tax paid on the company’s behalf. </t>
  </si>
  <si>
    <t>The current income tax for the year ended 30 June 2024 is estimated at Sh.69 million.</t>
  </si>
  <si>
    <t>The rights issue had already been posted in the financial records of Lakers Limited.</t>
  </si>
  <si>
    <t xml:space="preserve">6.  During the year ended 30 June 2024, the company made a rights issue of ordinary shares at a concessionary price of Sh.12 per share, </t>
  </si>
  <si>
    <t xml:space="preserve">on the basis of one new share for every five held. </t>
  </si>
  <si>
    <t>Sh.“000 "</t>
  </si>
  <si>
    <t xml:space="preserve">                                                                                         -Buildings</t>
  </si>
  <si>
    <t xml:space="preserve">                                                                                        -Plant and equipment</t>
  </si>
  <si>
    <t xml:space="preserve">                                                                                        -Motor vehicles</t>
  </si>
  <si>
    <t xml:space="preserve">                                                                                       - Furniture and fixtures</t>
  </si>
  <si>
    <t xml:space="preserve"> trade payables</t>
  </si>
  <si>
    <t>Trade receivables</t>
  </si>
  <si>
    <t>Ordinary share capital of Sh.100 each</t>
  </si>
  <si>
    <t xml:space="preserve">  12% preference share capital of Sh.100 each</t>
  </si>
  <si>
    <t xml:space="preserve">  Share premium</t>
  </si>
  <si>
    <t xml:space="preserve">  10% debentures</t>
  </si>
  <si>
    <t xml:space="preserve">  Accounts payable</t>
  </si>
  <si>
    <t xml:space="preserve">  Accounts receivable</t>
  </si>
  <si>
    <t xml:space="preserve">  Sales      </t>
  </si>
  <si>
    <t xml:space="preserve">  Purchases    </t>
  </si>
  <si>
    <t xml:space="preserve">  Discounts allowed</t>
  </si>
  <si>
    <t>Discounts received</t>
  </si>
  <si>
    <t>Sh.“000”</t>
  </si>
  <si>
    <t>Freehold buildings</t>
  </si>
  <si>
    <t>Furniture and fittings</t>
  </si>
  <si>
    <t xml:space="preserve">   </t>
  </si>
  <si>
    <t>Accumulated depreciation:</t>
  </si>
  <si>
    <t xml:space="preserve">  Freehold buildings</t>
  </si>
  <si>
    <t xml:space="preserve">  Furniture and fittings</t>
  </si>
  <si>
    <t>Inventory (1 July 2023)</t>
  </si>
  <si>
    <t>Returns outward</t>
  </si>
  <si>
    <t xml:space="preserve">Rent expenses </t>
  </si>
  <si>
    <t>Selling and distribution expenses</t>
  </si>
  <si>
    <t>Bad debts written off</t>
  </si>
  <si>
    <t>Allowance for doubtful debts</t>
  </si>
  <si>
    <t>Retained earnings (1 July 2023)</t>
  </si>
  <si>
    <t>Goodwill</t>
  </si>
  <si>
    <t xml:space="preserve">Bank overdraft </t>
  </si>
  <si>
    <t xml:space="preserve">(a)  The following trial balance was extracted from the books of Hibiscus Ltd. as at 30 June 2024: </t>
  </si>
  <si>
    <t>The following additional information is available:</t>
  </si>
  <si>
    <t xml:space="preserve">Asset </t>
  </si>
  <si>
    <t xml:space="preserve">Rate per annum (%) </t>
  </si>
  <si>
    <t xml:space="preserve">Freehold buildings </t>
  </si>
  <si>
    <t xml:space="preserve">Furniture and fittings </t>
  </si>
  <si>
    <t xml:space="preserve">  </t>
  </si>
  <si>
    <t>(10 marks)</t>
  </si>
  <si>
    <t>(6 marks)</t>
  </si>
  <si>
    <t>sh"000"</t>
  </si>
  <si>
    <t xml:space="preserve">(i) Statement of profit or loss for the year ended 30 June 2024.  </t>
  </si>
  <si>
    <t xml:space="preserve">9.  Corporation tax is charged at the rate of 30% of the net profit.  </t>
  </si>
  <si>
    <t>7.  As at 30 June 2024, inventory was valued at Sh.7,280,000.</t>
  </si>
  <si>
    <t>6 The company paid the interest on debentures for the year ended 30 June 2024 on 31 July 2024.</t>
  </si>
  <si>
    <t>5.  Administrative expenses accrued as at 30 June 2024 amounted to Sh.95,000.</t>
  </si>
  <si>
    <t>4.  Rent expenses prepaid as at 30 June 2024 amounted to Sh.52,000.</t>
  </si>
  <si>
    <t xml:space="preserve">3.  The allowance for doubtful debt as at 30 June 2024 is to be adjusted to 10% of accounts receivable.  </t>
  </si>
  <si>
    <t>1.   Depreciation on non-current assets is provided on a straight line basis at the following rates:</t>
  </si>
  <si>
    <t xml:space="preserve">QUESTION ONE </t>
  </si>
  <si>
    <t xml:space="preserve">4. Credit sales during the year amounted to Sh.125,000,000 while cash sales amounted to Sh.6,500,000. </t>
  </si>
  <si>
    <t xml:space="preserve">As at 30 June 2024, Sh.3,000,000 accounts payable to suppliers was still outstanding. </t>
  </si>
  <si>
    <t xml:space="preserve">7. As at 30 June 2024, inventory was valued at Sh.7,200,000. </t>
  </si>
  <si>
    <t xml:space="preserve">8. Credit suppliers and credit customers are paid and pay through the bank respectively. </t>
  </si>
  <si>
    <t>9. The following payments were made through the bank during the year:</t>
  </si>
  <si>
    <t xml:space="preserve">Expenses </t>
  </si>
  <si>
    <t>Rent expenses</t>
  </si>
  <si>
    <t>Purchase of furniture (1 July 2023)</t>
  </si>
  <si>
    <t>Salaries and wages</t>
  </si>
  <si>
    <t>Transport</t>
  </si>
  <si>
    <t>Insurance</t>
  </si>
  <si>
    <t>Advertisement</t>
  </si>
  <si>
    <t>Repair of motor vehicle (van)</t>
  </si>
  <si>
    <t>Electricity and internet</t>
  </si>
  <si>
    <t>Carriage inwards</t>
  </si>
  <si>
    <t xml:space="preserve">10. Furniture was to be depreciated at the rate of 15% per annum on a straight line basis. </t>
  </si>
  <si>
    <t>(a) Statement of profit or loss for the year ended 30 June 2024. (12 marks)</t>
  </si>
  <si>
    <t xml:space="preserve"> (b) Statement of financial position as at 30 June 2024. (8 marks)</t>
  </si>
  <si>
    <t>SECTION II (60 MARKS)</t>
  </si>
  <si>
    <t>Answer BOTH questions in this Section.</t>
  </si>
  <si>
    <t>QUESTION 21</t>
  </si>
  <si>
    <t>Fanisi Limited, a listed company, has provided the following trial balance as at 30 June 2023.</t>
  </si>
  <si>
    <t>DR</t>
  </si>
  <si>
    <t>CR</t>
  </si>
  <si>
    <t>Sh."000"</t>
  </si>
  <si>
    <t>Purchases</t>
  </si>
  <si>
    <t>Inventory as at 1 July 2022</t>
  </si>
  <si>
    <t>Distribution Costs</t>
  </si>
  <si>
    <t>Administration Expenses</t>
  </si>
  <si>
    <t>Interest on Loanstock paid</t>
  </si>
  <si>
    <t>Rent Income</t>
  </si>
  <si>
    <t>Land and Buildings</t>
  </si>
  <si>
    <t xml:space="preserve">        Accumulated depreciation as at 1 July 2022</t>
  </si>
  <si>
    <t>Plant and equipment</t>
  </si>
  <si>
    <t>Investment Property</t>
  </si>
  <si>
    <t>Trade Receivables</t>
  </si>
  <si>
    <t>Cash and Cash Equivalents</t>
  </si>
  <si>
    <t>Ordinary Share Capital</t>
  </si>
  <si>
    <t>Share Premium</t>
  </si>
  <si>
    <t>Retained Earnings as at 1 July 2022</t>
  </si>
  <si>
    <t>Dividends Paid</t>
  </si>
  <si>
    <t>General Reserve</t>
  </si>
  <si>
    <t>Equipment</t>
  </si>
  <si>
    <t>Bank</t>
  </si>
  <si>
    <t>8% Loan stock</t>
  </si>
  <si>
    <t>Trade Payables</t>
  </si>
  <si>
    <t>Proceeds on sale of equipment</t>
  </si>
  <si>
    <t>Further information to be taken into account:</t>
  </si>
  <si>
    <t xml:space="preserve">1.   Inventory is provided at Sh.97,000,000 at cost and Sh.95,250, 000 at net realisable value. </t>
  </si>
  <si>
    <t xml:space="preserve">2.   At the beginning of the year, Fanisi Limited disposed of some old equipment for Sh.1,750,000. The equipment had cost Sh.3,750, 000 and had </t>
  </si>
  <si>
    <t xml:space="preserve">      accumulated depreciation brought forward at 1 July 2022 of Sh.750,000.</t>
  </si>
  <si>
    <t xml:space="preserve">     There were no other additions or disposals to property, plant and equipment in the year.</t>
  </si>
  <si>
    <t xml:space="preserve">3.   The company classifies depreciation on plant and equipment as a cost of sale and on land and buildings as an administrative cost. </t>
  </si>
  <si>
    <t xml:space="preserve">      Depreciation rates are as follows:</t>
  </si>
  <si>
    <t xml:space="preserve">             Buildings                    -    Straight line over 50 years </t>
  </si>
  <si>
    <t xml:space="preserve">             Plant and equipment    -    20% reducing balance</t>
  </si>
  <si>
    <t xml:space="preserve">       Fanisi Limited's accounting policy is to charge a full year's depreciation in the year of an asset's purchase and none in the year of disposal. </t>
  </si>
  <si>
    <t xml:space="preserve">       Fanisi Limited's land and buildings were eight years old as at 1 July 2022.</t>
  </si>
  <si>
    <t xml:space="preserve">4.    On 30 June 2023, the company revalued its land and buildings to Sh.190,000,000 (including Sh.2,500,000 for the land). The company </t>
  </si>
  <si>
    <t xml:space="preserve">       follows the revaluation model of IAS 16 for its land and buildings, but no revaluations had been carried out. The company wishes to treat </t>
  </si>
  <si>
    <t xml:space="preserve">       the revaluation surplus as being realised on disposal of the assets.</t>
  </si>
  <si>
    <t>5.    Expected credit loss (an administration expense) is on average 10% of the trade receivables.</t>
  </si>
  <si>
    <t xml:space="preserve">6.    The income tax charge (current and deferred tax) for the year is estimated at Sh.11,250,000 (of which Sh.4,250,000 relates to future </t>
  </si>
  <si>
    <t xml:space="preserve">       payable tax on the revaluation of land and buildings to be charged to other comprehensive income (and the revaluation surplus).</t>
  </si>
  <si>
    <t>7.    On 1 January 2023, Fanisi Limited made a 1 for 4 bonus issue, capitalising its general reserve.</t>
  </si>
  <si>
    <t xml:space="preserve">       This transaction had not yet been accounted for. The fair value of the company's shares on the date of the bonus issue was Sh.37.50 per share.</t>
  </si>
  <si>
    <t xml:space="preserve">8.    Fanisi Limited uses the fair value model of IAS 40. The fair value of the investment property as at 30 June 2023 was Sh.147,000,000. </t>
  </si>
  <si>
    <t>As per IAS 1:</t>
  </si>
  <si>
    <t>(i)         Statement of Profit or Loss and other comprehensive incomes for year ended 30 June 2023.</t>
  </si>
  <si>
    <t>(ii)        Statement of changes in Equtity for the year ended 30 June 2023.</t>
  </si>
  <si>
    <t>(iii)       Statement of financial position as at 30 June 2023.</t>
  </si>
  <si>
    <t>The following trial balance was extracted from the books of Gala Ltd., a manufacturing company as at 31 October 2023:</t>
  </si>
  <si>
    <t>Ordinary share capital</t>
  </si>
  <si>
    <t>Revaluation reserve (1 November 2022)</t>
  </si>
  <si>
    <t>Retained earnings (1 November 2022)</t>
  </si>
  <si>
    <t>Production costs</t>
  </si>
  <si>
    <t>Distribution cost</t>
  </si>
  <si>
    <t>Interest on loan</t>
  </si>
  <si>
    <t>Research and development</t>
  </si>
  <si>
    <t>Land and building at valuation (1 November 2022)</t>
  </si>
  <si>
    <t>Equipment at cost</t>
  </si>
  <si>
    <t xml:space="preserve">Investment property at valuation (1 November 2022)
</t>
  </si>
  <si>
    <t>Accumulated depreciation (1 November 2022):</t>
  </si>
  <si>
    <t>Building</t>
  </si>
  <si>
    <t>Intangible assets at cost</t>
  </si>
  <si>
    <t>Accumulated amortisation (1 November 2022)</t>
  </si>
  <si>
    <t>Inventory (1 November 2022)</t>
  </si>
  <si>
    <t>trade payables</t>
  </si>
  <si>
    <t>10% bank loan long term</t>
  </si>
  <si>
    <t>Interim dividends paid</t>
  </si>
  <si>
    <t>Corporate tax payable</t>
  </si>
  <si>
    <t xml:space="preserve">1. Inventory as at 31 October 2023 was valued at Sh.130,000,000, but it was subsequently discovered that goods </t>
  </si>
  <si>
    <t xml:space="preserve">included in this value with a cost of Sh.14,000,000 were sold for Sh.4,000,000. </t>
  </si>
  <si>
    <t xml:space="preserve">2. Gala Ltd. took out the bank loan of Sh.2,000,000,000 on 1 November 2022 which is repayable in four equal </t>
  </si>
  <si>
    <t xml:space="preserve">annual installments. The interest rate on the loan is 10% per annum payable semi-annually. </t>
  </si>
  <si>
    <t xml:space="preserve">3. The corporation tax for the previous year was paid during the current year. The corporation tax for the year ended </t>
  </si>
  <si>
    <t xml:space="preserve">31 October 2023 was Sh.1,250,000,000. </t>
  </si>
  <si>
    <t xml:space="preserve">4. The directors have discovered that a customer who owed Sh.250,000,000 as at year end was declared bankrupt. </t>
  </si>
  <si>
    <t xml:space="preserve">5. Included in the revenue is a grant from the government of Sh.300,000,000 that Gala Ltd. received for accepting to </t>
  </si>
  <si>
    <t xml:space="preserve">employ additional youth in the next financial year. </t>
  </si>
  <si>
    <t xml:space="preserve">6. Research and development expenditure comprised of: </t>
  </si>
  <si>
    <t xml:space="preserve">•    Sh.160,000,000 on general research. </t>
  </si>
  <si>
    <r>
      <t>the start of the year. The remaining useful life was 20 years as at 1 November 2022.</t>
    </r>
    <r>
      <rPr>
        <b/>
        <sz val="12"/>
        <color rgb="FF000000"/>
        <rFont val="Times New Roman"/>
        <family val="1"/>
      </rPr>
      <t xml:space="preserve"> </t>
    </r>
  </si>
  <si>
    <t xml:space="preserve">9. As at 31 October 2023, the values were as follows: </t>
  </si>
  <si>
    <t xml:space="preserve">• Land Sh.2,500,000,000 </t>
  </si>
  <si>
    <t xml:space="preserve">•  Building Sh.1,140,000,000 </t>
  </si>
  <si>
    <t xml:space="preserve">•  50% on production. </t>
  </si>
  <si>
    <t xml:space="preserve">•  25% in the administrative functions. </t>
  </si>
  <si>
    <t xml:space="preserve">•  25% in the distribution functions. </t>
  </si>
  <si>
    <t xml:space="preserve">(a)  A statement of comprehensive income for the year ended 31 October 2023. (10 marks) </t>
  </si>
  <si>
    <t xml:space="preserve">(b)  Statement of financial position as at 30 October 2023. (10 marks) </t>
  </si>
  <si>
    <t>SECTION III (20 MARKS)</t>
  </si>
  <si>
    <t xml:space="preserve">Answer only ONE (1) question in this section. </t>
  </si>
  <si>
    <t>QUESTION 24:</t>
  </si>
  <si>
    <t>You have a new audit client, Miriam Akello, who began a dental practice at AMK Doctors' Plaza in the year 2023.</t>
  </si>
  <si>
    <t>The following transactions took place during the year ended 31 December 2023:</t>
  </si>
  <si>
    <t xml:space="preserve">1.     Miriam opened a separate bank account for the practice and deposited Sh.5 million as capital.In addition, she obtained a loan from the bank </t>
  </si>
  <si>
    <t xml:space="preserve">        amounting to Sh.5 million at an interest rate of 12% annually. The loan will be paid over a 5 year period at Sh.1 million annually,  together with  </t>
  </si>
  <si>
    <t xml:space="preserve">        interest due at the end of each year. </t>
  </si>
  <si>
    <t xml:space="preserve">       </t>
  </si>
  <si>
    <t>2.     Miriam imported three dental equipment at a price of Sh.600,000 each and incurred freight, insurance and port clearance costs of Sh.200,000.</t>
  </si>
  <si>
    <t xml:space="preserve">        The equipment is depreciated over five years. </t>
  </si>
  <si>
    <t>3.    Miriam also bought other equipment for Sh.1 million, furniture and fixtures for Sh.2 million and dental books worth Sh.500,000. Both the equipment</t>
  </si>
  <si>
    <t xml:space="preserve">       and furniture were to be depreciated over 8 years, while the dental books have a useful life  of 5 years for the purpose of amortisation. </t>
  </si>
  <si>
    <t>4.    Miriam hired a dental assistant, who also doubled as the clinic administrator at Sh.60,000 monthly salary,  a receptionist, carrying out  other clerical duties</t>
  </si>
  <si>
    <t xml:space="preserve">       at Sh.30,000 per month and a cleaner/casual at Sh.15,000 per month. They all began employment on 1 January 2023.</t>
  </si>
  <si>
    <t xml:space="preserve">5.    Miriam also hired the services of two other dentists to serve the increased number of patients or when she was visiting another hospital for consultation. </t>
  </si>
  <si>
    <t xml:space="preserve">       During the year, the two dentists were paid for professional services at Sh.2 million.  In addition, Miriam offered some interns learning  </t>
  </si>
  <si>
    <t xml:space="preserve">       opportunities and paid them a total stipend of Sh.300,000. </t>
  </si>
  <si>
    <t>6.    During the year, patients paid Sh.6 million in cash, while those on various insurance and medical covers were treated at a total of Sh.4 million.</t>
  </si>
  <si>
    <t xml:space="preserve">       By the end of the year, the corporates and insurance companies had paid Sh.2.8 million directly into the business bank account. Miriam also noted</t>
  </si>
  <si>
    <t xml:space="preserve">       that a client owing Sh.200,000 became bankrupt and would likely not pay, while the balance had nearly 0% probability of default. </t>
  </si>
  <si>
    <t>7.   The cash that was received was banked but after paying for the following items:</t>
  </si>
  <si>
    <t xml:space="preserve">      Cash drawings for personal use by Miriam averaged Sh.40,000 per month. By the end of the year, only Sh.120,000 was available in the office safe.</t>
  </si>
  <si>
    <t xml:space="preserve">8.    Majority of transactions took place in the bank, except for the one highlighted in note 7. </t>
  </si>
  <si>
    <t xml:space="preserve">       Miriam placed some amount in a fixed deposit account and earned interest of Sh.120,000. Other expenses were mainly salaries to staff, interest on loan, rent </t>
  </si>
  <si>
    <t xml:space="preserve">       of Sh.100,000 per month, electricity and water worth Sh.60,000 for 11 months to 30 November 2023. She also paid Sh.30,000 as subscriptions to the </t>
  </si>
  <si>
    <t xml:space="preserve">       dental association.</t>
  </si>
  <si>
    <t xml:space="preserve">       Note that Miriam had paid 3 months' deposit on rent, which was refundable upon the termination of the lease. </t>
  </si>
  <si>
    <t xml:space="preserve">       Miriam also drew Sh.60,000 every month for personal expenses from the bank. Meanwhile, the electricity and water bills for December 2023</t>
  </si>
  <si>
    <t xml:space="preserve">       had not been paid, but were subsequently received and settled in January 2024 at Sh.4,500.  </t>
  </si>
  <si>
    <t>9.    Miriam bought surgical and prescription medicine worth Sh.1.5 million on credit. By the end of the year, she had already paid Sh.800,000 of the amount</t>
  </si>
  <si>
    <t xml:space="preserve">       owing while surgical and prescription medicine worth Sh.400,000 was available by the end of the year. </t>
  </si>
  <si>
    <t>Required:</t>
  </si>
  <si>
    <t xml:space="preserve">Prepare </t>
  </si>
  <si>
    <t xml:space="preserve">       ●     Surgical and prescription medicine Sh.500,000</t>
  </si>
  <si>
    <t xml:space="preserve">       ●     Stationery Sh.40,000</t>
  </si>
  <si>
    <t xml:space="preserve">       ●     Cleaning consumables Sh.20,000</t>
  </si>
  <si>
    <t xml:space="preserve">Angela Riziki started a wholesale business on 1 July 2023 by depositing Sh.12,000,000 into a business bank account. </t>
  </si>
  <si>
    <t>Finance cost</t>
  </si>
  <si>
    <t xml:space="preserve">(ii  Statement of changes in equity for the year ended 30 June 2024. </t>
  </si>
  <si>
    <t xml:space="preserve">(iii) Statement of financial position as at 30 June 2024. </t>
  </si>
  <si>
    <t>shs</t>
  </si>
  <si>
    <t>Finance cost payable</t>
  </si>
  <si>
    <r>
      <t>(a)</t>
    </r>
    <r>
      <rPr>
        <sz val="12"/>
        <color rgb="FF000000"/>
        <rFont val="Times New Roman"/>
        <family val="1"/>
      </rPr>
      <t>  The following trial balance was extracted from the books of Lakers Ltd. as at 30 June 2024:</t>
    </r>
  </si>
  <si>
    <t>Revaluation of property-Land</t>
  </si>
  <si>
    <t>Revaluation of property-Buildings</t>
  </si>
  <si>
    <t>Depreciation of property</t>
  </si>
  <si>
    <t>Depreciation of Plant and equipment</t>
  </si>
  <si>
    <t>Depreciation of Motor Vehicles</t>
  </si>
  <si>
    <t>Depreciation Funiture and fixtures</t>
  </si>
  <si>
    <t>Investment income (Fair value gain)</t>
  </si>
  <si>
    <t>Finance cost paid</t>
  </si>
  <si>
    <t>Inventory 30 June 2024</t>
  </si>
  <si>
    <t>Motor vehicles</t>
  </si>
  <si>
    <t>Details</t>
  </si>
  <si>
    <t>(a) Statement of profit or loss for the year ended 31st Decemebr 2023. (12 marks)</t>
  </si>
  <si>
    <t xml:space="preserve"> (b) Statement of financial position as at 31st Decemebr 2023. (8 marks)</t>
  </si>
  <si>
    <t>Buildings</t>
  </si>
  <si>
    <t>Sh.</t>
  </si>
  <si>
    <t>Retained earnings as at 1 January 2024</t>
  </si>
  <si>
    <t>Sales</t>
  </si>
  <si>
    <t>Accounts receivables</t>
  </si>
  <si>
    <t>Accounts payables</t>
  </si>
  <si>
    <t>Other receivables</t>
  </si>
  <si>
    <t>10% debentures</t>
  </si>
  <si>
    <t>Investment income</t>
  </si>
  <si>
    <t>Investment property (4% interest rate)</t>
  </si>
  <si>
    <t>Income tax expense</t>
  </si>
  <si>
    <t>Tax payable account</t>
  </si>
  <si>
    <t>Allowance for credit loss</t>
  </si>
  <si>
    <t>Allowance for depreciation:</t>
  </si>
  <si>
    <t>Rhino Ltd. extracted the following trial balance as at 31 December 2024</t>
  </si>
  <si>
    <t>Additional information:</t>
  </si>
  <si>
    <t>-  5% on cost</t>
  </si>
  <si>
    <t>Credit :  Retained profits</t>
  </si>
  <si>
    <r>
      <t>(i)</t>
    </r>
    <r>
      <rPr>
        <sz val="7"/>
        <color theme="1"/>
        <rFont val="Times New Roman"/>
        <family val="1"/>
      </rPr>
      <t xml:space="preserve">                  </t>
    </r>
    <r>
      <rPr>
        <sz val="10"/>
        <color theme="1"/>
        <rFont val="Times New Roman"/>
        <family val="1"/>
      </rPr>
      <t>Statement of profit or loss for the year ended 31 December 2024.</t>
    </r>
  </si>
  <si>
    <r>
      <t>(ii)</t>
    </r>
    <r>
      <rPr>
        <sz val="7"/>
        <color theme="1"/>
        <rFont val="Times New Roman"/>
        <family val="1"/>
      </rPr>
      <t xml:space="preserve">                </t>
    </r>
    <r>
      <rPr>
        <sz val="10"/>
        <color theme="1"/>
        <rFont val="Times New Roman"/>
        <family val="1"/>
      </rPr>
      <t>Statement of financial position as at 31 December 2024.</t>
    </r>
  </si>
  <si>
    <r>
      <t>1.</t>
    </r>
    <r>
      <rPr>
        <sz val="10"/>
        <color theme="1"/>
        <rFont val="Times New Roman"/>
        <family val="1"/>
      </rPr>
      <t>Rhino Ltd. held an inventory count at the year end</t>
    </r>
    <r>
      <rPr>
        <sz val="11"/>
        <color theme="1"/>
        <rFont val="Times New Roman"/>
        <family val="1"/>
      </rPr>
      <t xml:space="preserve"> which revealed that </t>
    </r>
  </si>
  <si>
    <t xml:space="preserve">These will need to be sold at a 40% discount on selling price in order to sell them. </t>
  </si>
  <si>
    <t>Rhino sells these goods at a mark up of 20%.</t>
  </si>
  <si>
    <r>
      <t>4.</t>
    </r>
    <r>
      <rPr>
        <b/>
        <sz val="7"/>
        <color theme="1"/>
        <rFont val="Times New Roman"/>
        <family val="1"/>
      </rPr>
      <t> </t>
    </r>
    <r>
      <rPr>
        <b/>
        <sz val="10"/>
        <color theme="1"/>
        <rFont val="Times New Roman"/>
        <family val="1"/>
      </rPr>
      <t xml:space="preserve">Depreciation is provided per annum as follows: </t>
    </r>
  </si>
  <si>
    <t>- 10% on reducing balance</t>
  </si>
  <si>
    <t xml:space="preserve"> Motor vehicles  </t>
  </si>
  <si>
    <t>-   25% on reducing balance</t>
  </si>
  <si>
    <t>This had been treated as shown below in the financial statements:</t>
  </si>
  <si>
    <t>were found to be recoverable in the year ended 31 December 2024.</t>
  </si>
  <si>
    <r>
      <t>7.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The company’s policy is to provide for allowance for credit loss at a rate of 4%.</t>
    </r>
  </si>
  <si>
    <t>Buildings at cost (1 January 2024)</t>
  </si>
  <si>
    <t>Equipment at cost (1 January 2024)</t>
  </si>
  <si>
    <t>Inventory (1 January 2024)</t>
  </si>
  <si>
    <t xml:space="preserve">Included in this figure is Sh.3,200 of slow moving inventories at cost. </t>
  </si>
  <si>
    <r>
      <t>2.</t>
    </r>
    <r>
      <rPr>
        <sz val="7"/>
        <color theme="1"/>
        <rFont val="Times New Roman"/>
        <family val="1"/>
      </rPr>
      <t> </t>
    </r>
    <r>
      <rPr>
        <sz val="10"/>
        <color theme="1"/>
        <rFont val="Times New Roman"/>
        <family val="1"/>
      </rPr>
      <t>Equipment costing Sh.150,000 was acquired on credit from Tausi Traders. This had not been recorded in the books.</t>
    </r>
  </si>
  <si>
    <r>
      <t>3.</t>
    </r>
    <r>
      <rPr>
        <sz val="7"/>
        <color theme="1"/>
        <rFont val="Times New Roman"/>
        <family val="1"/>
      </rPr>
      <t> </t>
    </r>
    <r>
      <rPr>
        <sz val="10"/>
        <color theme="1"/>
        <rFont val="Times New Roman"/>
        <family val="1"/>
      </rPr>
      <t>A building was disposed of for Sh.140,000 on 31 October 2024. This building had been purchased 8 years ago for Sh.200,000.</t>
    </r>
  </si>
  <si>
    <t>Debit :  Other receivables   Sh.40,000</t>
  </si>
  <si>
    <t>Sh.40,000</t>
  </si>
  <si>
    <r>
      <t>6.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 xml:space="preserve">80% of credit loss of Sh.6,000 that had been written off to administrative expenses </t>
    </r>
  </si>
  <si>
    <t>the year end inventories at cost amounted to Sh.268,460.</t>
  </si>
  <si>
    <r>
      <t>5.</t>
    </r>
    <r>
      <rPr>
        <sz val="7"/>
        <color theme="1"/>
        <rFont val="Times New Roman"/>
        <family val="1"/>
      </rPr>
      <t> </t>
    </r>
    <r>
      <rPr>
        <sz val="10"/>
        <color theme="1"/>
        <rFont val="Times New Roman"/>
        <family val="1"/>
      </rPr>
      <t xml:space="preserve">At the year end, the directors declared dividends of Sh.40,000 for the year ended 31 December 2024. </t>
    </r>
  </si>
  <si>
    <t xml:space="preserve">Angela Riziki did not maintain a full set of accounting records. </t>
  </si>
  <si>
    <t xml:space="preserve">The following transactions took place during the year ended 30 June 2024: </t>
  </si>
  <si>
    <t xml:space="preserve">1. Brought in her personal pick-up van valued at Sh.6,000,000 to be used in the business. </t>
  </si>
  <si>
    <t>The van was estimated to have an economic useful life of 4 years as at 1 July 2023.</t>
  </si>
  <si>
    <t>rate of 15% per annum. At the end of the year the loan interest was in arrears.</t>
  </si>
  <si>
    <t xml:space="preserve"> 2. On 31 December 2023, she took a bank loan of Sh.4,000,000 at an interest </t>
  </si>
  <si>
    <t xml:space="preserve"> 3. During the year ended 30 June 2024, Angela purchased goods amounting  </t>
  </si>
  <si>
    <t>to Sh.79,000,000 on credit and Sh.6,000,000 on cash paid through the bank.</t>
  </si>
  <si>
    <t>A customer who owed Sh.1,500,000 was declared bankrupt and the debt had to</t>
  </si>
  <si>
    <t xml:space="preserve"> be written off. By 30 June 2024, accounts receivable stood at Sh.5,500,000. </t>
  </si>
  <si>
    <t xml:space="preserve">5. During the year, Angela Riziki spent Sh.2,500,000 of the cash sales received for </t>
  </si>
  <si>
    <t xml:space="preserve">her personal use and Sh.1,200,000 to pay for telephone and water bills. The balance was banked. </t>
  </si>
  <si>
    <t xml:space="preserve">6. Discount received and discount allowed during the year ended </t>
  </si>
  <si>
    <t xml:space="preserve">30 June 2024 amounted to Sh.1,800,000 and 1,100,000 respectively. </t>
  </si>
  <si>
    <t xml:space="preserve">11. As at 30 June 2024, electricity bills unpaid amounted to Sh.450,000, </t>
  </si>
  <si>
    <t xml:space="preserve">while insurance prepaid was Sh.1,200,000. </t>
  </si>
  <si>
    <t xml:space="preserve">2.     As at 30 June 2023, accounts receivables included Sh.130,000 due from Johnson Wetu who </t>
  </si>
  <si>
    <t>has now been declared bankrupt.  It has been decided to write off this debt as a bad debt.</t>
  </si>
  <si>
    <t xml:space="preserve">8.   The company directors propose that the preference shares dividend </t>
  </si>
  <si>
    <t>be paid and a dividend of 10% of the ordinary shares be paid.</t>
  </si>
  <si>
    <t xml:space="preserve">•      Sh.134,000,000 on developing new technology. </t>
  </si>
  <si>
    <t xml:space="preserve">At the end of the year the directors did not have confidence that the development will be successful. </t>
  </si>
  <si>
    <t xml:space="preserve"> almost complete and the directors are highly confident that the technology would result in significant cost savings. </t>
  </si>
  <si>
    <t>•     Sh.646,000,000 on development of new production technology. The development is</t>
  </si>
  <si>
    <t xml:space="preserve">7. Intangible assets at cost relate to a development that was being amortised over a useful life of 10 years. </t>
  </si>
  <si>
    <t xml:space="preserve">As at 1 November 2022, this was reviewed and was then assessed as having a remaining useful life of 6 years. </t>
  </si>
  <si>
    <t xml:space="preserve">8. The Sh.3,400,000,000 relating to land and building is based on last year’s valuation and includes land </t>
  </si>
  <si>
    <t xml:space="preserve">at a valuation of Sh.2,000,000,000 and has an indefinite useful life. The building should be depreciated on the value at </t>
  </si>
  <si>
    <t xml:space="preserve">10. Equipment is depreciated on straight line basis over 5 years. Gala Ltd. </t>
  </si>
  <si>
    <t xml:space="preserve">estimated that the equipment is used in the business on the following basis: </t>
  </si>
  <si>
    <t xml:space="preserve">11.  As at 31 October 2023, investment property was valued at Sh. 5,000,000,000 and </t>
  </si>
  <si>
    <t xml:space="preserve">the company policy is to use fair value on investment valuation. </t>
  </si>
  <si>
    <t xml:space="preserve">                SECTION II (60 MARKS)</t>
  </si>
  <si>
    <t xml:space="preserve">Answer ALL questions in this section. </t>
  </si>
  <si>
    <t>Farasi Limited has prepared the following trial balance for the year ended 31 March 2025:</t>
  </si>
  <si>
    <t>Sh."million"</t>
  </si>
  <si>
    <t>Selling and distribution costs</t>
  </si>
  <si>
    <t>Administration expenses</t>
  </si>
  <si>
    <t>Restructuring Costs:</t>
  </si>
  <si>
    <t>Interest paid on loan stock</t>
  </si>
  <si>
    <t xml:space="preserve">Land and buildings </t>
  </si>
  <si>
    <t>Accumulated depreciation (31 March 2024):</t>
  </si>
  <si>
    <t>Investment properties at fair value</t>
  </si>
  <si>
    <t>Inventory as at 31 March 2025</t>
  </si>
  <si>
    <t>Expected credit loss</t>
  </si>
  <si>
    <t>Bank and cash</t>
  </si>
  <si>
    <t>Revaluation surplus</t>
  </si>
  <si>
    <t>Retained earnings as at 31 March 2024</t>
  </si>
  <si>
    <t>Dividend Paid</t>
  </si>
  <si>
    <t>8% loan stock</t>
  </si>
  <si>
    <t>Deferred tax</t>
  </si>
  <si>
    <t>Trade payables</t>
  </si>
  <si>
    <t>Suspense account</t>
  </si>
  <si>
    <t>1.     The followig depreciation rates apply:</t>
  </si>
  <si>
    <t>Rate</t>
  </si>
  <si>
    <t>Method</t>
  </si>
  <si>
    <t>Classification</t>
  </si>
  <si>
    <t xml:space="preserve">        Buildings (Sh.3,030 million)</t>
  </si>
  <si>
    <t>Straight Line</t>
  </si>
  <si>
    <t>Administration expense</t>
  </si>
  <si>
    <t xml:space="preserve">        Plant and equipment</t>
  </si>
  <si>
    <t>Reducing balance</t>
  </si>
  <si>
    <t xml:space="preserve">        Meanwhile, land was revalued to Sh.2,400 million on 31 March 2024.</t>
  </si>
  <si>
    <t xml:space="preserve">2.     Income tax expense for the year is Sh.78 million and deferred tax expense, beside that arising  from revaluation above is Sh.20 million. </t>
  </si>
  <si>
    <t>3.     The interest on loan stock is paid semi-annualy on 1 April and 1 October.</t>
  </si>
  <si>
    <t xml:space="preserve">4.     The investment properties had a fair value of Sh.122 million as at 31 March 2024. </t>
  </si>
  <si>
    <t xml:space="preserve">5.     The suspense account relates to the issue of 2 million new ordinary shares for cash  at Sh.120 per share. One share has a par value of Sh.100. </t>
  </si>
  <si>
    <t>6.     The  company has not adjusted for a credit loss of Sh.15 million. The expected credit  loss  on the remaining trade receivables is determined</t>
  </si>
  <si>
    <t xml:space="preserve">        from the following probabilities of default:</t>
  </si>
  <si>
    <t xml:space="preserve">        (This is a selling and distribution cost)</t>
  </si>
  <si>
    <t>Probability of Default</t>
  </si>
  <si>
    <t xml:space="preserve"> Sh."000"</t>
  </si>
  <si>
    <t>Prepare for publication:</t>
  </si>
  <si>
    <t xml:space="preserve">(a)      The statement of profit or loss and other comprehensive incomes for the year ended 31 March 2025.                  </t>
  </si>
  <si>
    <t>(8 marks)</t>
  </si>
  <si>
    <t xml:space="preserve">(b)      The statement of changes in equity as at 31 March 2025.                                                                        </t>
  </si>
  <si>
    <t>(4 marks)</t>
  </si>
  <si>
    <t xml:space="preserve">(c)      The statement of financial position as at 31 March 2025.                                                                     </t>
  </si>
  <si>
    <t>(Total: 20 marks)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</si>
</sst>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* #,##0.0_);_(* \(#,##0.0\);_(* &quot;-&quot;?_);_(@_)"/>
    <numFmt numFmtId="169" formatCode="#,##0.00;\(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u val="singleAccounting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u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u val="doubleAccounting"/>
      <sz val="12"/>
      <color theme="1"/>
      <name val="Goud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166" fontId="3" fillId="0" borderId="0" xfId="1" applyNumberFormat="1" applyFont="1"/>
    <xf numFmtId="165" fontId="4" fillId="0" borderId="2" xfId="1" applyNumberFormat="1" applyFont="1" applyBorder="1"/>
    <xf numFmtId="165" fontId="3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165" fontId="3" fillId="0" borderId="0" xfId="1" applyNumberFormat="1" applyFont="1" applyBorder="1" applyAlignment="1">
      <alignment horizontal="left"/>
    </xf>
    <xf numFmtId="165" fontId="3" fillId="0" borderId="0" xfId="1" applyNumberFormat="1" applyFont="1" applyBorder="1" applyAlignment="1">
      <alignment horizontal="centerContinuous"/>
    </xf>
    <xf numFmtId="165" fontId="3" fillId="0" borderId="1" xfId="1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left"/>
    </xf>
    <xf numFmtId="165" fontId="3" fillId="0" borderId="0" xfId="1" quotePrefix="1" applyNumberFormat="1" applyFont="1" applyAlignment="1">
      <alignment horizontal="left"/>
    </xf>
    <xf numFmtId="165" fontId="3" fillId="0" borderId="2" xfId="1" applyNumberFormat="1" applyFont="1" applyBorder="1" applyAlignment="1">
      <alignment horizontal="left"/>
    </xf>
    <xf numFmtId="165" fontId="6" fillId="0" borderId="0" xfId="1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/>
    <xf numFmtId="165" fontId="4" fillId="0" borderId="0" xfId="1" applyNumberFormat="1" applyFont="1" applyBorder="1"/>
    <xf numFmtId="165" fontId="4" fillId="0" borderId="0" xfId="1" applyNumberFormat="1" applyFont="1"/>
    <xf numFmtId="165" fontId="3" fillId="0" borderId="0" xfId="1" applyNumberFormat="1" applyFont="1" applyFill="1"/>
    <xf numFmtId="165" fontId="4" fillId="0" borderId="0" xfId="1" applyNumberFormat="1" applyFont="1" applyFill="1"/>
    <xf numFmtId="167" fontId="3" fillId="0" borderId="0" xfId="2" applyNumberFormat="1" applyFont="1"/>
    <xf numFmtId="168" fontId="3" fillId="0" borderId="0" xfId="0" applyNumberFormat="1" applyFont="1"/>
    <xf numFmtId="0" fontId="0" fillId="0" borderId="0" xfId="0"/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43" fontId="3" fillId="0" borderId="0" xfId="0" applyNumberFormat="1" applyFont="1"/>
    <xf numFmtId="43" fontId="3" fillId="0" borderId="1" xfId="0" applyNumberFormat="1" applyFont="1" applyBorder="1" applyAlignment="1">
      <alignment horizontal="left"/>
    </xf>
    <xf numFmtId="43" fontId="8" fillId="0" borderId="0" xfId="0" applyNumberFormat="1" applyFont="1"/>
    <xf numFmtId="0" fontId="3" fillId="0" borderId="0" xfId="0" applyFont="1" applyAlignment="1">
      <alignment vertical="center"/>
    </xf>
    <xf numFmtId="0" fontId="9" fillId="0" borderId="0" xfId="0" applyFont="1"/>
    <xf numFmtId="165" fontId="9" fillId="0" borderId="0" xfId="1" applyNumberFormat="1" applyFont="1"/>
    <xf numFmtId="0" fontId="10" fillId="0" borderId="0" xfId="0" applyFont="1"/>
    <xf numFmtId="0" fontId="9" fillId="0" borderId="0" xfId="0" quotePrefix="1" applyFont="1"/>
    <xf numFmtId="165" fontId="10" fillId="0" borderId="2" xfId="1" applyNumberFormat="1" applyFont="1" applyBorder="1"/>
    <xf numFmtId="0" fontId="9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69" fontId="3" fillId="0" borderId="0" xfId="0" applyNumberFormat="1" applyFont="1"/>
    <xf numFmtId="169" fontId="15" fillId="0" borderId="0" xfId="0" applyNumberFormat="1" applyFont="1"/>
    <xf numFmtId="164" fontId="3" fillId="0" borderId="0" xfId="0" applyNumberFormat="1" applyFont="1" applyAlignment="1">
      <alignment horizontal="right"/>
    </xf>
    <xf numFmtId="4" fontId="16" fillId="0" borderId="0" xfId="0" applyNumberFormat="1" applyFont="1"/>
    <xf numFmtId="0" fontId="3" fillId="0" borderId="0" xfId="0" applyFont="1" applyAlignment="1">
      <alignment horizontal="right" vertical="center"/>
    </xf>
    <xf numFmtId="169" fontId="3" fillId="0" borderId="2" xfId="0" applyNumberFormat="1" applyFont="1" applyBorder="1"/>
    <xf numFmtId="9" fontId="3" fillId="0" borderId="0" xfId="0" applyNumberFormat="1" applyFont="1"/>
    <xf numFmtId="169" fontId="4" fillId="0" borderId="0" xfId="0" applyNumberFormat="1" applyFont="1"/>
    <xf numFmtId="9" fontId="4" fillId="0" borderId="0" xfId="0" applyNumberFormat="1" applyFont="1" applyAlignment="1">
      <alignment horizontal="left"/>
    </xf>
    <xf numFmtId="9" fontId="3" fillId="0" borderId="0" xfId="0" applyNumberFormat="1" applyFont="1" applyAlignment="1">
      <alignment horizontal="left"/>
    </xf>
    <xf numFmtId="169" fontId="16" fillId="0" borderId="0" xfId="0" applyNumberFormat="1" applyFont="1"/>
    <xf numFmtId="0" fontId="7" fillId="0" borderId="0" xfId="0" applyFont="1" applyAlignment="1">
      <alignment horizontal="left"/>
    </xf>
    <xf numFmtId="169" fontId="4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3" fontId="17" fillId="0" borderId="0" xfId="0" applyNumberFormat="1" applyFont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24</xdr:row>
      <xdr:rowOff>161925</xdr:rowOff>
    </xdr:from>
    <xdr:to>
      <xdr:col>11</xdr:col>
      <xdr:colOff>19050</xdr:colOff>
      <xdr:row>46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823BE-E12B-41EB-9767-DCCAAC1AF7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0" t="27865" r="24451" b="15755"/>
        <a:stretch/>
      </xdr:blipFill>
      <xdr:spPr bwMode="auto">
        <a:xfrm>
          <a:off x="409575" y="4733925"/>
          <a:ext cx="6591300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19051</xdr:colOff>
      <xdr:row>23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E81829-A5AD-4D8B-99B3-3B86716EA1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63" t="19400" r="21230" b="20443"/>
        <a:stretch/>
      </xdr:blipFill>
      <xdr:spPr bwMode="auto">
        <a:xfrm>
          <a:off x="0" y="0"/>
          <a:ext cx="7000876" cy="440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466725</xdr:colOff>
      <xdr:row>27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87272-D76B-40A4-981C-28AE373CD8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3" t="20053" r="20717" b="8984"/>
        <a:stretch/>
      </xdr:blipFill>
      <xdr:spPr bwMode="auto">
        <a:xfrm>
          <a:off x="0" y="0"/>
          <a:ext cx="7781925" cy="519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95249</xdr:rowOff>
    </xdr:from>
    <xdr:to>
      <xdr:col>12</xdr:col>
      <xdr:colOff>457200</xdr:colOff>
      <xdr:row>40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08BD27-C8AD-4F1D-A7FB-27ECC78F77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46" t="25651" r="20718" b="41797"/>
        <a:stretch/>
      </xdr:blipFill>
      <xdr:spPr bwMode="auto">
        <a:xfrm>
          <a:off x="0" y="5238749"/>
          <a:ext cx="7772400" cy="2381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11</xdr:col>
      <xdr:colOff>285750</xdr:colOff>
      <xdr:row>31</xdr:row>
      <xdr:rowOff>77820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213EAA-081B-4CFE-A33B-4849A7837D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8" t="22786" r="40995" b="14193"/>
        <a:stretch/>
      </xdr:blipFill>
      <xdr:spPr bwMode="auto">
        <a:xfrm>
          <a:off x="600075" y="0"/>
          <a:ext cx="6391275" cy="5983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31</xdr:row>
      <xdr:rowOff>47625</xdr:rowOff>
    </xdr:from>
    <xdr:to>
      <xdr:col>11</xdr:col>
      <xdr:colOff>419100</xdr:colOff>
      <xdr:row>54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5BD30C-12A7-4DB0-A1F9-7AA852929A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3" t="20442" r="25985" b="19013"/>
        <a:stretch/>
      </xdr:blipFill>
      <xdr:spPr bwMode="auto">
        <a:xfrm>
          <a:off x="352425" y="5953125"/>
          <a:ext cx="6772275" cy="442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558800</xdr:colOff>
      <xdr:row>28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1CA233-31D1-4931-B295-8BCE2CCA34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3" t="26543" r="26111" b="21729"/>
        <a:stretch/>
      </xdr:blipFill>
      <xdr:spPr bwMode="auto">
        <a:xfrm>
          <a:off x="0" y="0"/>
          <a:ext cx="9702800" cy="532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120650</xdr:rowOff>
    </xdr:from>
    <xdr:to>
      <xdr:col>15</xdr:col>
      <xdr:colOff>596900</xdr:colOff>
      <xdr:row>68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A80357-6707-43FD-95DE-B49345B5E6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4" t="20125" r="22813" b="7777"/>
        <a:stretch/>
      </xdr:blipFill>
      <xdr:spPr bwMode="auto">
        <a:xfrm>
          <a:off x="0" y="5276850"/>
          <a:ext cx="9740900" cy="74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1A3B-C4D3-4BA4-B0FD-FBA9640589AA}">
  <dimension ref="A1:B38"/>
  <sheetViews>
    <sheetView workbookViewId="0">
      <selection activeCell="A40" sqref="A40"/>
    </sheetView>
  </sheetViews>
  <sheetFormatPr defaultColWidth="9.1796875" defaultRowHeight="15.5" x14ac:dyDescent="0.35"/>
  <cols>
    <col min="1" max="1" width="36.54296875" style="15" customWidth="1"/>
    <col min="2" max="2" width="12.7265625" style="15" bestFit="1" customWidth="1"/>
    <col min="3" max="7" width="9.1796875" style="15"/>
    <col min="8" max="8" width="18.81640625" style="15" bestFit="1" customWidth="1"/>
    <col min="9" max="9" width="15.54296875" style="15" customWidth="1"/>
    <col min="10" max="16384" width="9.1796875" style="15"/>
  </cols>
  <sheetData>
    <row r="1" spans="1:1" x14ac:dyDescent="0.35">
      <c r="A1" s="15" t="s">
        <v>96</v>
      </c>
    </row>
    <row r="2" spans="1:1" x14ac:dyDescent="0.35">
      <c r="A2" s="15" t="s">
        <v>245</v>
      </c>
    </row>
    <row r="3" spans="1:1" x14ac:dyDescent="0.35">
      <c r="A3" s="15" t="s">
        <v>306</v>
      </c>
    </row>
    <row r="4" spans="1:1" x14ac:dyDescent="0.35">
      <c r="A4" s="16" t="s">
        <v>307</v>
      </c>
    </row>
    <row r="5" spans="1:1" x14ac:dyDescent="0.35">
      <c r="A5" s="15" t="s">
        <v>308</v>
      </c>
    </row>
    <row r="6" spans="1:1" x14ac:dyDescent="0.35">
      <c r="A6" s="15" t="s">
        <v>309</v>
      </c>
    </row>
    <row r="7" spans="1:1" x14ac:dyDescent="0.35">
      <c r="A7" s="15" t="s">
        <v>311</v>
      </c>
    </row>
    <row r="8" spans="1:1" x14ac:dyDescent="0.35">
      <c r="A8" s="15" t="s">
        <v>310</v>
      </c>
    </row>
    <row r="9" spans="1:1" x14ac:dyDescent="0.35">
      <c r="A9" s="15" t="s">
        <v>312</v>
      </c>
    </row>
    <row r="10" spans="1:1" x14ac:dyDescent="0.35">
      <c r="A10" s="15" t="s">
        <v>313</v>
      </c>
    </row>
    <row r="11" spans="1:1" x14ac:dyDescent="0.35">
      <c r="A11" s="15" t="s">
        <v>98</v>
      </c>
    </row>
    <row r="12" spans="1:1" x14ac:dyDescent="0.35">
      <c r="A12" s="15" t="s">
        <v>97</v>
      </c>
    </row>
    <row r="13" spans="1:1" x14ac:dyDescent="0.35">
      <c r="A13" s="15" t="s">
        <v>314</v>
      </c>
    </row>
    <row r="14" spans="1:1" x14ac:dyDescent="0.35">
      <c r="A14" s="15" t="s">
        <v>315</v>
      </c>
    </row>
    <row r="15" spans="1:1" x14ac:dyDescent="0.35">
      <c r="A15" s="15" t="s">
        <v>316</v>
      </c>
    </row>
    <row r="16" spans="1:1" x14ac:dyDescent="0.35">
      <c r="A16" s="15" t="s">
        <v>317</v>
      </c>
    </row>
    <row r="17" spans="1:2" x14ac:dyDescent="0.35">
      <c r="A17" s="15" t="s">
        <v>318</v>
      </c>
    </row>
    <row r="18" spans="1:2" x14ac:dyDescent="0.35">
      <c r="A18" s="15" t="s">
        <v>319</v>
      </c>
    </row>
    <row r="19" spans="1:2" x14ac:dyDescent="0.35">
      <c r="A19" s="15" t="s">
        <v>99</v>
      </c>
    </row>
    <row r="20" spans="1:2" x14ac:dyDescent="0.35">
      <c r="A20" s="15" t="s">
        <v>100</v>
      </c>
    </row>
    <row r="21" spans="1:2" x14ac:dyDescent="0.35">
      <c r="A21" s="15" t="s">
        <v>101</v>
      </c>
    </row>
    <row r="23" spans="1:2" x14ac:dyDescent="0.35">
      <c r="A23" s="16" t="s">
        <v>102</v>
      </c>
      <c r="B23" s="16" t="s">
        <v>249</v>
      </c>
    </row>
    <row r="24" spans="1:2" x14ac:dyDescent="0.35">
      <c r="A24" s="15" t="s">
        <v>103</v>
      </c>
      <c r="B24" s="1">
        <v>3600000</v>
      </c>
    </row>
    <row r="25" spans="1:2" x14ac:dyDescent="0.35">
      <c r="A25" s="15" t="s">
        <v>104</v>
      </c>
      <c r="B25" s="1">
        <v>8000000</v>
      </c>
    </row>
    <row r="26" spans="1:2" x14ac:dyDescent="0.35">
      <c r="A26" s="15" t="s">
        <v>105</v>
      </c>
      <c r="B26" s="1">
        <v>11000000</v>
      </c>
    </row>
    <row r="27" spans="1:2" x14ac:dyDescent="0.35">
      <c r="A27" s="15" t="s">
        <v>106</v>
      </c>
      <c r="B27" s="1">
        <v>4200000</v>
      </c>
    </row>
    <row r="28" spans="1:2" x14ac:dyDescent="0.35">
      <c r="A28" s="15" t="s">
        <v>107</v>
      </c>
      <c r="B28" s="1">
        <v>2800000</v>
      </c>
    </row>
    <row r="29" spans="1:2" x14ac:dyDescent="0.35">
      <c r="A29" s="15" t="s">
        <v>108</v>
      </c>
      <c r="B29" s="1">
        <v>2100000</v>
      </c>
    </row>
    <row r="30" spans="1:2" x14ac:dyDescent="0.35">
      <c r="A30" s="15" t="s">
        <v>109</v>
      </c>
      <c r="B30" s="1">
        <v>850000</v>
      </c>
    </row>
    <row r="31" spans="1:2" x14ac:dyDescent="0.35">
      <c r="A31" s="15" t="s">
        <v>110</v>
      </c>
      <c r="B31" s="1">
        <v>2200000</v>
      </c>
    </row>
    <row r="32" spans="1:2" x14ac:dyDescent="0.35">
      <c r="A32" s="15" t="s">
        <v>111</v>
      </c>
      <c r="B32" s="1">
        <v>2500000</v>
      </c>
    </row>
    <row r="33" spans="1:1" x14ac:dyDescent="0.35">
      <c r="A33" s="15" t="s">
        <v>112</v>
      </c>
    </row>
    <row r="34" spans="1:1" x14ac:dyDescent="0.35">
      <c r="A34" s="15" t="s">
        <v>320</v>
      </c>
    </row>
    <row r="35" spans="1:1" x14ac:dyDescent="0.35">
      <c r="A35" s="15" t="s">
        <v>321</v>
      </c>
    </row>
    <row r="36" spans="1:1" x14ac:dyDescent="0.35">
      <c r="A36" s="16" t="s">
        <v>27</v>
      </c>
    </row>
    <row r="37" spans="1:1" x14ac:dyDescent="0.35">
      <c r="A37" s="16" t="s">
        <v>113</v>
      </c>
    </row>
    <row r="38" spans="1:1" x14ac:dyDescent="0.35">
      <c r="A38" s="16" t="s">
        <v>114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B50E-FE6F-4EDA-8A17-AB1EABCF746D}">
  <dimension ref="A1:A56"/>
  <sheetViews>
    <sheetView topLeftCell="A55" zoomScaleNormal="100" workbookViewId="0">
      <selection activeCell="A67" sqref="A67"/>
    </sheetView>
  </sheetViews>
  <sheetFormatPr defaultColWidth="9.1796875" defaultRowHeight="15.5" x14ac:dyDescent="0.35"/>
  <cols>
    <col min="1" max="1" width="116.54296875" style="15" customWidth="1"/>
    <col min="2" max="16384" width="9.1796875" style="15"/>
  </cols>
  <sheetData>
    <row r="1" spans="1:1" x14ac:dyDescent="0.35">
      <c r="A1" s="14" t="s">
        <v>208</v>
      </c>
    </row>
    <row r="3" spans="1:1" x14ac:dyDescent="0.35">
      <c r="A3" s="16" t="s">
        <v>209</v>
      </c>
    </row>
    <row r="4" spans="1:1" x14ac:dyDescent="0.35">
      <c r="A4" s="16"/>
    </row>
    <row r="5" spans="1:1" x14ac:dyDescent="0.35">
      <c r="A5" s="16" t="s">
        <v>210</v>
      </c>
    </row>
    <row r="6" spans="1:1" x14ac:dyDescent="0.35">
      <c r="A6" s="15" t="s">
        <v>211</v>
      </c>
    </row>
    <row r="8" spans="1:1" x14ac:dyDescent="0.35">
      <c r="A8" s="15" t="s">
        <v>212</v>
      </c>
    </row>
    <row r="10" spans="1:1" x14ac:dyDescent="0.35">
      <c r="A10" s="15" t="s">
        <v>213</v>
      </c>
    </row>
    <row r="11" spans="1:1" x14ac:dyDescent="0.35">
      <c r="A11" s="15" t="s">
        <v>214</v>
      </c>
    </row>
    <row r="12" spans="1:1" x14ac:dyDescent="0.35">
      <c r="A12" s="15" t="s">
        <v>215</v>
      </c>
    </row>
    <row r="13" spans="1:1" x14ac:dyDescent="0.35">
      <c r="A13" s="15" t="s">
        <v>216</v>
      </c>
    </row>
    <row r="14" spans="1:1" x14ac:dyDescent="0.35">
      <c r="A14" s="15" t="s">
        <v>217</v>
      </c>
    </row>
    <row r="15" spans="1:1" x14ac:dyDescent="0.35">
      <c r="A15" s="15" t="s">
        <v>218</v>
      </c>
    </row>
    <row r="17" spans="1:1" x14ac:dyDescent="0.35">
      <c r="A17" s="15" t="s">
        <v>219</v>
      </c>
    </row>
    <row r="18" spans="1:1" x14ac:dyDescent="0.35">
      <c r="A18" s="15" t="s">
        <v>220</v>
      </c>
    </row>
    <row r="19" spans="1:1" x14ac:dyDescent="0.35">
      <c r="A19" s="15" t="s">
        <v>216</v>
      </c>
    </row>
    <row r="20" spans="1:1" x14ac:dyDescent="0.35">
      <c r="A20" s="15" t="s">
        <v>221</v>
      </c>
    </row>
    <row r="21" spans="1:1" x14ac:dyDescent="0.35">
      <c r="A21" s="15" t="s">
        <v>222</v>
      </c>
    </row>
    <row r="23" spans="1:1" x14ac:dyDescent="0.35">
      <c r="A23" s="15" t="s">
        <v>223</v>
      </c>
    </row>
    <row r="24" spans="1:1" x14ac:dyDescent="0.35">
      <c r="A24" s="15" t="s">
        <v>224</v>
      </c>
    </row>
    <row r="25" spans="1:1" x14ac:dyDescent="0.35">
      <c r="A25" s="15" t="s">
        <v>225</v>
      </c>
    </row>
    <row r="27" spans="1:1" x14ac:dyDescent="0.35">
      <c r="A27" s="15" t="s">
        <v>226</v>
      </c>
    </row>
    <row r="28" spans="1:1" x14ac:dyDescent="0.35">
      <c r="A28" s="15" t="s">
        <v>227</v>
      </c>
    </row>
    <row r="29" spans="1:1" x14ac:dyDescent="0.35">
      <c r="A29" s="15" t="s">
        <v>228</v>
      </c>
    </row>
    <row r="30" spans="1:1" x14ac:dyDescent="0.35">
      <c r="A30" s="15" t="s">
        <v>216</v>
      </c>
    </row>
    <row r="31" spans="1:1" x14ac:dyDescent="0.35">
      <c r="A31" s="15" t="s">
        <v>229</v>
      </c>
    </row>
    <row r="32" spans="1:1" x14ac:dyDescent="0.35">
      <c r="A32" s="15" t="s">
        <v>242</v>
      </c>
    </row>
    <row r="33" spans="1:1" x14ac:dyDescent="0.35">
      <c r="A33" s="15" t="s">
        <v>243</v>
      </c>
    </row>
    <row r="34" spans="1:1" x14ac:dyDescent="0.35">
      <c r="A34" s="15" t="s">
        <v>244</v>
      </c>
    </row>
    <row r="36" spans="1:1" x14ac:dyDescent="0.35">
      <c r="A36" s="15" t="s">
        <v>230</v>
      </c>
    </row>
    <row r="38" spans="1:1" x14ac:dyDescent="0.35">
      <c r="A38" s="15" t="s">
        <v>231</v>
      </c>
    </row>
    <row r="40" spans="1:1" x14ac:dyDescent="0.35">
      <c r="A40" s="15" t="s">
        <v>232</v>
      </c>
    </row>
    <row r="41" spans="1:1" x14ac:dyDescent="0.35">
      <c r="A41" s="15" t="s">
        <v>233</v>
      </c>
    </row>
    <row r="42" spans="1:1" x14ac:dyDescent="0.35">
      <c r="A42" s="15" t="s">
        <v>234</v>
      </c>
    </row>
    <row r="45" spans="1:1" x14ac:dyDescent="0.35">
      <c r="A45" s="15" t="s">
        <v>235</v>
      </c>
    </row>
    <row r="47" spans="1:1" x14ac:dyDescent="0.35">
      <c r="A47" s="15" t="s">
        <v>236</v>
      </c>
    </row>
    <row r="48" spans="1:1" x14ac:dyDescent="0.35">
      <c r="A48" s="15" t="s">
        <v>237</v>
      </c>
    </row>
    <row r="50" spans="1:1" x14ac:dyDescent="0.35">
      <c r="A50" s="15" t="s">
        <v>238</v>
      </c>
    </row>
    <row r="51" spans="1:1" x14ac:dyDescent="0.35">
      <c r="A51" s="15" t="s">
        <v>239</v>
      </c>
    </row>
    <row r="53" spans="1:1" x14ac:dyDescent="0.35">
      <c r="A53" s="17" t="s">
        <v>240</v>
      </c>
    </row>
    <row r="54" spans="1:1" x14ac:dyDescent="0.35">
      <c r="A54" s="15" t="s">
        <v>241</v>
      </c>
    </row>
    <row r="55" spans="1:1" x14ac:dyDescent="0.35">
      <c r="A55" s="15" t="s">
        <v>263</v>
      </c>
    </row>
    <row r="56" spans="1:1" x14ac:dyDescent="0.35">
      <c r="A56" s="15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44E2-AB05-45AC-B774-71A59CE0F410}">
  <dimension ref="A1:N92"/>
  <sheetViews>
    <sheetView topLeftCell="A34" workbookViewId="0">
      <selection activeCell="I74" sqref="I74:J79"/>
    </sheetView>
  </sheetViews>
  <sheetFormatPr defaultRowHeight="15.5" x14ac:dyDescent="0.35"/>
  <cols>
    <col min="1" max="1" width="43.453125" style="25" customWidth="1"/>
    <col min="2" max="2" width="9.54296875" style="25" customWidth="1"/>
    <col min="3" max="3" width="19.54296875" style="25" customWidth="1"/>
    <col min="4" max="4" width="13.08984375" style="25" customWidth="1"/>
    <col min="5" max="9" width="8.7265625" style="25"/>
    <col min="10" max="10" width="9.1796875" style="25" customWidth="1"/>
    <col min="11" max="12" width="8.7265625" style="25"/>
    <col min="13" max="13" width="10.81640625" style="25" customWidth="1"/>
    <col min="14" max="14" width="9.1796875" style="25" customWidth="1"/>
    <col min="15" max="16384" width="8.7265625" style="25"/>
  </cols>
  <sheetData>
    <row r="1" spans="1:11" x14ac:dyDescent="0.35">
      <c r="A1" s="14"/>
      <c r="B1" s="14"/>
      <c r="C1" s="59" t="s">
        <v>338</v>
      </c>
      <c r="D1" s="59"/>
      <c r="E1" s="59"/>
      <c r="F1" s="59"/>
      <c r="G1" s="59"/>
      <c r="H1" s="59"/>
      <c r="I1" s="59"/>
      <c r="J1" s="14"/>
      <c r="K1" s="14"/>
    </row>
    <row r="2" spans="1:1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5">
      <c r="A3" s="16" t="s">
        <v>339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x14ac:dyDescent="0.35">
      <c r="A4" s="16"/>
      <c r="B4" s="15"/>
      <c r="C4" s="15"/>
      <c r="D4" s="15"/>
      <c r="E4" s="15"/>
      <c r="F4" s="15"/>
      <c r="G4" s="15"/>
      <c r="H4" s="15"/>
      <c r="I4" s="15"/>
      <c r="J4" s="15"/>
    </row>
    <row r="5" spans="1:11" x14ac:dyDescent="0.35">
      <c r="A5" s="28" t="s">
        <v>117</v>
      </c>
      <c r="B5" s="28"/>
      <c r="C5" s="28"/>
      <c r="D5" s="28"/>
      <c r="E5" s="28"/>
      <c r="F5" s="28"/>
      <c r="G5" s="28"/>
      <c r="H5" s="15"/>
      <c r="I5" s="15"/>
      <c r="J5" s="15"/>
    </row>
    <row r="6" spans="1:11" ht="20.149999999999999" customHeight="1" x14ac:dyDescent="0.35">
      <c r="A6" s="15" t="s">
        <v>340</v>
      </c>
      <c r="B6" s="15"/>
      <c r="C6" s="15"/>
      <c r="D6" s="15"/>
      <c r="E6" s="28"/>
      <c r="F6" s="28"/>
      <c r="G6" s="28"/>
    </row>
    <row r="7" spans="1:11" ht="20.149999999999999" customHeight="1" x14ac:dyDescent="0.35">
      <c r="A7" s="15"/>
      <c r="B7" s="15"/>
      <c r="C7" s="27" t="s">
        <v>341</v>
      </c>
      <c r="D7" s="27" t="s">
        <v>341</v>
      </c>
      <c r="E7" s="28"/>
      <c r="F7" s="28"/>
      <c r="G7" s="28"/>
    </row>
    <row r="8" spans="1:11" ht="20.149999999999999" customHeight="1" x14ac:dyDescent="0.35">
      <c r="A8" s="15" t="s">
        <v>2</v>
      </c>
      <c r="B8" s="15"/>
      <c r="C8" s="39"/>
      <c r="D8" s="39">
        <v>12490</v>
      </c>
      <c r="E8" s="15"/>
      <c r="F8" s="15"/>
      <c r="G8" s="15"/>
    </row>
    <row r="9" spans="1:11" ht="20.149999999999999" customHeight="1" x14ac:dyDescent="0.35">
      <c r="A9" s="15" t="s">
        <v>3</v>
      </c>
      <c r="B9" s="15"/>
      <c r="C9" s="39">
        <v>9400</v>
      </c>
      <c r="D9" s="39"/>
      <c r="F9" s="28"/>
      <c r="G9" s="28"/>
    </row>
    <row r="10" spans="1:11" ht="20.149999999999999" customHeight="1" x14ac:dyDescent="0.35">
      <c r="A10" s="15" t="s">
        <v>342</v>
      </c>
      <c r="B10" s="15"/>
      <c r="C10" s="39">
        <v>918</v>
      </c>
      <c r="D10" s="39"/>
      <c r="E10" s="28"/>
      <c r="F10" s="28"/>
      <c r="G10" s="28"/>
    </row>
    <row r="11" spans="1:11" ht="20.149999999999999" customHeight="1" x14ac:dyDescent="0.35">
      <c r="A11" s="15" t="s">
        <v>343</v>
      </c>
      <c r="B11" s="15"/>
      <c r="C11" s="39">
        <v>1602</v>
      </c>
      <c r="D11" s="39"/>
      <c r="E11" s="28"/>
      <c r="F11" s="28"/>
      <c r="G11" s="28"/>
    </row>
    <row r="12" spans="1:11" ht="20.149999999999999" customHeight="1" x14ac:dyDescent="0.35">
      <c r="A12" s="16" t="s">
        <v>344</v>
      </c>
      <c r="B12" s="40"/>
      <c r="C12" s="39"/>
      <c r="D12" s="39"/>
      <c r="E12" s="28"/>
      <c r="F12" s="28"/>
      <c r="G12" s="28"/>
    </row>
    <row r="13" spans="1:11" ht="20.149999999999999" customHeight="1" x14ac:dyDescent="0.35">
      <c r="A13" s="15" t="s">
        <v>273</v>
      </c>
      <c r="B13" s="41"/>
      <c r="C13" s="39"/>
      <c r="D13" s="39">
        <v>120</v>
      </c>
      <c r="E13" s="28"/>
      <c r="F13" s="28"/>
      <c r="G13" s="28"/>
    </row>
    <row r="14" spans="1:11" ht="20.149999999999999" customHeight="1" x14ac:dyDescent="0.35">
      <c r="A14" s="15" t="s">
        <v>345</v>
      </c>
      <c r="B14" s="42"/>
      <c r="C14" s="39">
        <v>64</v>
      </c>
      <c r="D14" s="39"/>
      <c r="E14" s="28"/>
      <c r="F14" s="28"/>
      <c r="G14" s="28"/>
    </row>
    <row r="15" spans="1:11" ht="20.149999999999999" customHeight="1" x14ac:dyDescent="0.35">
      <c r="A15" s="15" t="s">
        <v>346</v>
      </c>
      <c r="B15" s="41"/>
      <c r="C15" s="39">
        <v>5030</v>
      </c>
      <c r="D15" s="39"/>
      <c r="E15" s="28"/>
      <c r="F15" s="28"/>
      <c r="G15" s="28"/>
    </row>
    <row r="16" spans="1:11" ht="20.149999999999999" customHeight="1" x14ac:dyDescent="0.35">
      <c r="A16" s="15" t="s">
        <v>11</v>
      </c>
      <c r="B16" s="41"/>
      <c r="C16" s="39">
        <v>372</v>
      </c>
      <c r="D16" s="39"/>
      <c r="E16" s="28"/>
      <c r="F16" s="28"/>
      <c r="G16" s="28"/>
    </row>
    <row r="17" spans="1:10" ht="20.149999999999999" customHeight="1" x14ac:dyDescent="0.35">
      <c r="A17" s="15" t="s">
        <v>347</v>
      </c>
      <c r="B17" s="41"/>
      <c r="C17" s="39"/>
      <c r="D17" s="39"/>
      <c r="E17" s="28"/>
      <c r="F17" s="28"/>
      <c r="G17" s="28"/>
    </row>
    <row r="18" spans="1:10" ht="20.149999999999999" customHeight="1" x14ac:dyDescent="0.35">
      <c r="A18" s="15"/>
      <c r="B18" s="41" t="s">
        <v>265</v>
      </c>
      <c r="C18" s="39"/>
      <c r="D18" s="39">
        <v>606</v>
      </c>
      <c r="E18" s="28"/>
      <c r="F18" s="28"/>
      <c r="G18" s="28"/>
    </row>
    <row r="19" spans="1:10" ht="20.149999999999999" customHeight="1" x14ac:dyDescent="0.35">
      <c r="A19" s="15"/>
      <c r="B19" s="41" t="s">
        <v>130</v>
      </c>
      <c r="C19" s="39"/>
      <c r="D19" s="39">
        <v>167</v>
      </c>
      <c r="E19" s="28"/>
      <c r="F19" s="28"/>
      <c r="G19" s="28"/>
    </row>
    <row r="20" spans="1:10" ht="20.149999999999999" customHeight="1" x14ac:dyDescent="0.35">
      <c r="A20" s="15" t="s">
        <v>348</v>
      </c>
      <c r="B20" s="42"/>
      <c r="C20" s="39">
        <v>2400</v>
      </c>
      <c r="D20" s="39"/>
      <c r="E20" s="28"/>
      <c r="F20" s="28"/>
      <c r="G20" s="28"/>
    </row>
    <row r="21" spans="1:10" ht="20.149999999999999" customHeight="1" x14ac:dyDescent="0.35">
      <c r="A21" s="15" t="s">
        <v>349</v>
      </c>
      <c r="B21" s="41"/>
      <c r="C21" s="39">
        <v>485</v>
      </c>
      <c r="D21" s="39"/>
      <c r="E21" s="28"/>
      <c r="F21" s="28"/>
      <c r="G21" s="28"/>
    </row>
    <row r="22" spans="1:10" ht="20.149999999999999" customHeight="1" x14ac:dyDescent="0.35">
      <c r="A22" s="15" t="s">
        <v>51</v>
      </c>
      <c r="B22" s="42"/>
      <c r="C22" s="39">
        <v>933</v>
      </c>
      <c r="D22" s="39"/>
      <c r="E22" s="28"/>
      <c r="F22" s="28"/>
      <c r="G22" s="28"/>
    </row>
    <row r="23" spans="1:10" ht="20.149999999999999" customHeight="1" x14ac:dyDescent="0.35">
      <c r="A23" s="15" t="s">
        <v>350</v>
      </c>
      <c r="B23" s="42"/>
      <c r="C23" s="39"/>
      <c r="D23" s="43">
        <v>58</v>
      </c>
      <c r="E23" s="28"/>
      <c r="F23" s="28"/>
      <c r="G23" s="28"/>
    </row>
    <row r="24" spans="1:10" ht="20.149999999999999" customHeight="1" x14ac:dyDescent="0.35">
      <c r="A24" s="15" t="s">
        <v>351</v>
      </c>
      <c r="B24" s="41"/>
      <c r="C24" s="39">
        <v>119</v>
      </c>
      <c r="D24" s="43"/>
      <c r="E24" s="28"/>
      <c r="F24" s="28"/>
      <c r="G24" s="28"/>
    </row>
    <row r="25" spans="1:10" ht="20.149999999999999" customHeight="1" x14ac:dyDescent="0.35">
      <c r="A25" s="15" t="s">
        <v>169</v>
      </c>
      <c r="B25" s="42"/>
      <c r="C25" s="39"/>
      <c r="D25" s="43">
        <v>2000</v>
      </c>
      <c r="E25" s="28"/>
      <c r="F25" s="28"/>
      <c r="G25" s="28"/>
    </row>
    <row r="26" spans="1:10" ht="20.149999999999999" customHeight="1" x14ac:dyDescent="0.35">
      <c r="A26" s="15" t="s">
        <v>8</v>
      </c>
      <c r="B26" s="44"/>
      <c r="C26" s="39"/>
      <c r="D26" s="43">
        <v>43</v>
      </c>
      <c r="E26" s="28"/>
      <c r="F26" s="28"/>
      <c r="G26" s="28"/>
    </row>
    <row r="27" spans="1:10" ht="20.149999999999999" customHeight="1" x14ac:dyDescent="0.35">
      <c r="A27" s="15" t="s">
        <v>352</v>
      </c>
      <c r="B27" s="15"/>
      <c r="C27" s="39"/>
      <c r="D27" s="43">
        <v>313</v>
      </c>
      <c r="E27" s="28"/>
      <c r="F27" s="28"/>
      <c r="G27" s="28"/>
    </row>
    <row r="28" spans="1:10" ht="20.149999999999999" customHeight="1" x14ac:dyDescent="0.35">
      <c r="A28" s="15" t="s">
        <v>353</v>
      </c>
      <c r="B28" s="15"/>
      <c r="C28" s="39"/>
      <c r="D28" s="43">
        <f>2807-58</f>
        <v>2749</v>
      </c>
      <c r="E28" s="28"/>
      <c r="F28" s="28"/>
      <c r="G28" s="28"/>
    </row>
    <row r="29" spans="1:10" ht="20.149999999999999" customHeight="1" x14ac:dyDescent="0.35">
      <c r="A29" s="15" t="s">
        <v>354</v>
      </c>
      <c r="B29" s="15"/>
      <c r="C29" s="39">
        <v>100</v>
      </c>
      <c r="D29" s="43"/>
      <c r="E29" s="28"/>
      <c r="F29" s="28"/>
      <c r="G29" s="28"/>
    </row>
    <row r="30" spans="1:10" ht="20.149999999999999" customHeight="1" x14ac:dyDescent="0.35">
      <c r="A30" s="15" t="s">
        <v>355</v>
      </c>
      <c r="B30" s="40"/>
      <c r="C30" s="39"/>
      <c r="D30" s="43">
        <v>1825</v>
      </c>
      <c r="E30" s="28"/>
      <c r="F30" s="28"/>
      <c r="G30" s="28"/>
    </row>
    <row r="31" spans="1:10" ht="20.149999999999999" customHeight="1" x14ac:dyDescent="0.35">
      <c r="A31" s="15" t="s">
        <v>356</v>
      </c>
      <c r="B31" s="40"/>
      <c r="C31" s="39"/>
      <c r="D31" s="43">
        <v>40</v>
      </c>
      <c r="E31" s="28"/>
      <c r="F31" s="28"/>
      <c r="G31" s="28"/>
      <c r="J31" s="45"/>
    </row>
    <row r="32" spans="1:10" ht="20.149999999999999" customHeight="1" x14ac:dyDescent="0.35">
      <c r="A32" s="15" t="s">
        <v>357</v>
      </c>
      <c r="B32" s="41"/>
      <c r="C32" s="39"/>
      <c r="D32" s="43">
        <v>772</v>
      </c>
      <c r="E32" s="28"/>
      <c r="F32" s="28"/>
      <c r="G32" s="28"/>
      <c r="J32" s="45"/>
    </row>
    <row r="33" spans="1:10" ht="20.149999999999999" customHeight="1" x14ac:dyDescent="0.35">
      <c r="A33" s="15" t="s">
        <v>358</v>
      </c>
      <c r="B33" s="41"/>
      <c r="C33" s="39"/>
      <c r="D33" s="43">
        <v>240</v>
      </c>
      <c r="E33" s="28"/>
      <c r="F33" s="28"/>
      <c r="G33" s="28"/>
      <c r="J33" s="40"/>
    </row>
    <row r="34" spans="1:10" ht="20.149999999999999" customHeight="1" thickBot="1" x14ac:dyDescent="0.4">
      <c r="A34" s="15"/>
      <c r="B34" s="41"/>
      <c r="C34" s="46">
        <f>SUM(C8:C33)</f>
        <v>21423</v>
      </c>
      <c r="D34" s="46">
        <f>SUM(D8:D33)</f>
        <v>21423</v>
      </c>
      <c r="E34" s="28"/>
      <c r="F34" s="28"/>
      <c r="G34" s="28"/>
    </row>
    <row r="35" spans="1:10" ht="20.149999999999999" customHeight="1" thickTop="1" x14ac:dyDescent="0.35">
      <c r="A35" s="16" t="s">
        <v>280</v>
      </c>
      <c r="B35" s="41"/>
      <c r="C35" s="47"/>
      <c r="D35" s="15"/>
      <c r="E35" s="28"/>
      <c r="F35" s="28"/>
      <c r="G35" s="28"/>
    </row>
    <row r="36" spans="1:10" ht="20.149999999999999" customHeight="1" x14ac:dyDescent="0.35">
      <c r="A36" s="15" t="s">
        <v>359</v>
      </c>
      <c r="B36" s="48"/>
      <c r="C36" s="16"/>
      <c r="D36" s="16"/>
      <c r="E36" s="28"/>
      <c r="F36" s="28"/>
      <c r="G36" s="28"/>
    </row>
    <row r="37" spans="1:10" ht="20.149999999999999" customHeight="1" x14ac:dyDescent="0.35">
      <c r="A37" s="15"/>
      <c r="B37" s="49" t="s">
        <v>360</v>
      </c>
      <c r="C37" s="16" t="s">
        <v>361</v>
      </c>
      <c r="D37" s="16" t="s">
        <v>362</v>
      </c>
      <c r="E37" s="28"/>
      <c r="F37" s="28"/>
      <c r="G37" s="28"/>
    </row>
    <row r="38" spans="1:10" ht="20.149999999999999" customHeight="1" x14ac:dyDescent="0.35">
      <c r="A38" s="15" t="s">
        <v>363</v>
      </c>
      <c r="B38" s="50">
        <v>0.05</v>
      </c>
      <c r="C38" s="15" t="s">
        <v>364</v>
      </c>
      <c r="D38" s="15" t="s">
        <v>365</v>
      </c>
      <c r="E38" s="28"/>
      <c r="F38" s="28"/>
      <c r="G38" s="28"/>
      <c r="J38" s="27"/>
    </row>
    <row r="39" spans="1:10" ht="20.149999999999999" customHeight="1" x14ac:dyDescent="0.35">
      <c r="A39" s="15" t="s">
        <v>366</v>
      </c>
      <c r="B39" s="50">
        <v>0.25</v>
      </c>
      <c r="C39" s="15" t="s">
        <v>367</v>
      </c>
      <c r="D39" s="15" t="s">
        <v>3</v>
      </c>
      <c r="E39" s="28"/>
      <c r="F39" s="28"/>
      <c r="G39" s="28"/>
    </row>
    <row r="40" spans="1:10" ht="20.149999999999999" customHeight="1" x14ac:dyDescent="0.35">
      <c r="A40" s="15"/>
      <c r="B40" s="50"/>
      <c r="C40" s="15"/>
      <c r="D40" s="15"/>
      <c r="E40" s="28"/>
      <c r="F40" s="28"/>
      <c r="G40" s="28"/>
    </row>
    <row r="41" spans="1:10" ht="20.149999999999999" customHeight="1" x14ac:dyDescent="0.35">
      <c r="A41" s="15" t="s">
        <v>368</v>
      </c>
      <c r="B41" s="42"/>
      <c r="C41" s="15"/>
      <c r="D41" s="15"/>
      <c r="E41" s="28"/>
      <c r="F41" s="28"/>
      <c r="G41" s="28"/>
    </row>
    <row r="42" spans="1:10" ht="20.149999999999999" customHeight="1" x14ac:dyDescent="0.35">
      <c r="A42" s="15"/>
      <c r="B42" s="42"/>
      <c r="C42" s="15"/>
      <c r="D42" s="15"/>
      <c r="E42" s="28"/>
      <c r="F42" s="28"/>
      <c r="G42" s="28"/>
    </row>
    <row r="43" spans="1:10" ht="20.149999999999999" customHeight="1" x14ac:dyDescent="0.35">
      <c r="A43" s="15" t="s">
        <v>369</v>
      </c>
      <c r="B43" s="41"/>
      <c r="C43" s="15"/>
      <c r="D43" s="15"/>
    </row>
    <row r="44" spans="1:10" ht="20.149999999999999" customHeight="1" x14ac:dyDescent="0.35">
      <c r="A44" s="15" t="s">
        <v>370</v>
      </c>
      <c r="B44" s="41"/>
      <c r="C44" s="15"/>
      <c r="D44" s="15"/>
    </row>
    <row r="45" spans="1:10" ht="20.149999999999999" customHeight="1" x14ac:dyDescent="0.35">
      <c r="A45" s="15" t="s">
        <v>371</v>
      </c>
      <c r="B45" s="41"/>
      <c r="C45" s="15"/>
      <c r="D45" s="15"/>
    </row>
    <row r="46" spans="1:10" ht="20.149999999999999" customHeight="1" x14ac:dyDescent="0.35">
      <c r="A46" s="15" t="s">
        <v>372</v>
      </c>
      <c r="B46" s="42"/>
      <c r="C46" s="47"/>
      <c r="D46" s="15"/>
    </row>
    <row r="47" spans="1:10" ht="20.149999999999999" customHeight="1" x14ac:dyDescent="0.35">
      <c r="A47" s="15" t="s">
        <v>373</v>
      </c>
      <c r="B47" s="51"/>
      <c r="C47" s="15"/>
      <c r="D47" s="15"/>
      <c r="J47" s="52"/>
    </row>
    <row r="48" spans="1:10" ht="20.149999999999999" customHeight="1" x14ac:dyDescent="0.35">
      <c r="A48" s="15" t="s">
        <v>374</v>
      </c>
      <c r="B48" s="51"/>
      <c r="C48" s="15"/>
      <c r="D48" s="15"/>
      <c r="J48" s="52"/>
    </row>
    <row r="49" spans="1:14" ht="20.149999999999999" customHeight="1" x14ac:dyDescent="0.35">
      <c r="A49" s="15" t="s">
        <v>375</v>
      </c>
      <c r="B49" s="51"/>
      <c r="C49" s="15"/>
      <c r="D49" s="15"/>
      <c r="J49" s="52"/>
    </row>
    <row r="50" spans="1:14" ht="20.149999999999999" customHeight="1" x14ac:dyDescent="0.35">
      <c r="A50" s="15"/>
      <c r="B50" s="53" t="s">
        <v>350</v>
      </c>
      <c r="C50" s="27" t="s">
        <v>376</v>
      </c>
      <c r="D50" s="15"/>
    </row>
    <row r="51" spans="1:14" ht="20.149999999999999" customHeight="1" x14ac:dyDescent="0.35">
      <c r="A51" s="15"/>
      <c r="B51" s="53" t="s">
        <v>377</v>
      </c>
      <c r="C51" s="14"/>
      <c r="D51" s="15"/>
    </row>
    <row r="52" spans="1:14" ht="20.149999999999999" customHeight="1" x14ac:dyDescent="0.35">
      <c r="A52" s="15"/>
      <c r="B52" s="15">
        <v>260</v>
      </c>
      <c r="C52" s="54">
        <v>0.05</v>
      </c>
      <c r="D52" s="15"/>
    </row>
    <row r="53" spans="1:14" ht="20.149999999999999" customHeight="1" x14ac:dyDescent="0.35">
      <c r="A53" s="15"/>
      <c r="B53" s="15">
        <v>125</v>
      </c>
      <c r="C53" s="54">
        <v>0.2</v>
      </c>
      <c r="D53" s="15"/>
    </row>
    <row r="54" spans="1:14" ht="20.149999999999999" customHeight="1" x14ac:dyDescent="0.35">
      <c r="A54" s="15"/>
      <c r="B54" s="15">
        <f>460-B52-B53</f>
        <v>75</v>
      </c>
      <c r="C54" s="54">
        <v>0.4</v>
      </c>
      <c r="D54" s="15"/>
    </row>
    <row r="55" spans="1:14" ht="20.149999999999999" customHeight="1" x14ac:dyDescent="0.35">
      <c r="A55" s="15"/>
      <c r="B55" s="15"/>
      <c r="C55" s="15"/>
      <c r="D55" s="15"/>
    </row>
    <row r="56" spans="1:14" ht="20.149999999999999" customHeight="1" x14ac:dyDescent="0.35">
      <c r="A56" s="16" t="s">
        <v>240</v>
      </c>
      <c r="B56" s="15"/>
      <c r="C56" s="15"/>
      <c r="D56" s="15"/>
    </row>
    <row r="57" spans="1:14" ht="20.149999999999999" customHeight="1" x14ac:dyDescent="0.35">
      <c r="A57" s="15" t="s">
        <v>378</v>
      </c>
      <c r="B57" s="15"/>
      <c r="C57" s="15"/>
      <c r="D57" s="15"/>
      <c r="I57" s="55"/>
    </row>
    <row r="58" spans="1:14" ht="30" customHeight="1" x14ac:dyDescent="0.35">
      <c r="A58" s="15" t="s">
        <v>379</v>
      </c>
      <c r="B58" s="15"/>
      <c r="C58" s="15"/>
      <c r="I58" s="55"/>
      <c r="L58" s="40" t="s">
        <v>380</v>
      </c>
    </row>
    <row r="59" spans="1:14" ht="30" customHeight="1" x14ac:dyDescent="0.35">
      <c r="A59" s="15" t="s">
        <v>381</v>
      </c>
      <c r="B59" s="15"/>
      <c r="C59" s="15"/>
      <c r="L59" s="40" t="s">
        <v>382</v>
      </c>
      <c r="N59" s="40"/>
    </row>
    <row r="60" spans="1:14" ht="30" customHeight="1" x14ac:dyDescent="0.35">
      <c r="A60" s="15" t="s">
        <v>383</v>
      </c>
      <c r="B60" s="15"/>
      <c r="C60" s="15"/>
      <c r="L60" s="40" t="s">
        <v>380</v>
      </c>
      <c r="N60" s="40"/>
    </row>
    <row r="61" spans="1:14" ht="20.149999999999999" customHeight="1" x14ac:dyDescent="0.35">
      <c r="A61" s="15"/>
      <c r="B61" s="15"/>
      <c r="L61" s="27" t="s">
        <v>384</v>
      </c>
      <c r="N61" s="40"/>
    </row>
    <row r="62" spans="1:14" x14ac:dyDescent="0.35">
      <c r="M62" s="15"/>
    </row>
    <row r="63" spans="1:14" x14ac:dyDescent="0.35">
      <c r="A63" s="15"/>
      <c r="B63" s="15"/>
      <c r="C63" s="15"/>
      <c r="D63" s="15"/>
      <c r="E63" s="15"/>
    </row>
    <row r="64" spans="1:14" x14ac:dyDescent="0.35">
      <c r="A64" s="15"/>
      <c r="D64" s="15"/>
    </row>
    <row r="65" spans="1:10" x14ac:dyDescent="0.35">
      <c r="A65" s="16"/>
      <c r="D65" s="15"/>
    </row>
    <row r="66" spans="1:10" x14ac:dyDescent="0.35">
      <c r="A66" s="15"/>
      <c r="B66" s="15"/>
      <c r="C66" s="15"/>
      <c r="D66" s="15"/>
    </row>
    <row r="67" spans="1:10" x14ac:dyDescent="0.35">
      <c r="A67" s="15"/>
      <c r="B67" s="15"/>
      <c r="C67" s="15"/>
      <c r="D67" s="15"/>
    </row>
    <row r="68" spans="1:10" ht="17" x14ac:dyDescent="0.5">
      <c r="A68" s="15"/>
      <c r="B68" s="15"/>
      <c r="C68" s="15"/>
      <c r="D68" s="56"/>
      <c r="H68" s="56"/>
    </row>
    <row r="69" spans="1:10" x14ac:dyDescent="0.35">
      <c r="A69" s="15"/>
      <c r="B69" s="15"/>
      <c r="C69" s="15"/>
    </row>
    <row r="70" spans="1:10" x14ac:dyDescent="0.35">
      <c r="A70" s="15"/>
      <c r="B70" s="15"/>
      <c r="C70" s="15"/>
    </row>
    <row r="71" spans="1:10" ht="17" x14ac:dyDescent="0.5">
      <c r="A71" s="15"/>
      <c r="B71" s="15"/>
      <c r="C71" s="15"/>
      <c r="D71" s="56"/>
    </row>
    <row r="72" spans="1:10" ht="17" x14ac:dyDescent="0.5">
      <c r="A72" s="15"/>
      <c r="B72" s="15"/>
      <c r="C72" s="15"/>
      <c r="E72" s="56"/>
    </row>
    <row r="73" spans="1:10" ht="17" x14ac:dyDescent="0.5">
      <c r="A73" s="15"/>
      <c r="B73" s="15"/>
      <c r="C73" s="15"/>
      <c r="D73" s="56"/>
    </row>
    <row r="75" spans="1:10" x14ac:dyDescent="0.35">
      <c r="A75" s="16"/>
      <c r="J75" s="16"/>
    </row>
    <row r="76" spans="1:10" x14ac:dyDescent="0.35">
      <c r="A76" s="15"/>
      <c r="J76" s="57"/>
    </row>
    <row r="77" spans="1:10" x14ac:dyDescent="0.35">
      <c r="A77" s="15"/>
    </row>
    <row r="78" spans="1:10" x14ac:dyDescent="0.35">
      <c r="A78" s="15"/>
    </row>
    <row r="79" spans="1:10" x14ac:dyDescent="0.35">
      <c r="A79" s="15"/>
    </row>
    <row r="80" spans="1:10" x14ac:dyDescent="0.35">
      <c r="A80" s="15"/>
    </row>
    <row r="81" spans="1:13" x14ac:dyDescent="0.35">
      <c r="A81" s="15"/>
    </row>
    <row r="82" spans="1:13" x14ac:dyDescent="0.35">
      <c r="A82" s="15"/>
    </row>
    <row r="83" spans="1:13" x14ac:dyDescent="0.35">
      <c r="A83" s="15"/>
    </row>
    <row r="84" spans="1:13" x14ac:dyDescent="0.35">
      <c r="A84" s="15"/>
    </row>
    <row r="86" spans="1:13" x14ac:dyDescent="0.35">
      <c r="A86" s="16"/>
    </row>
    <row r="87" spans="1:13" x14ac:dyDescent="0.35">
      <c r="A87" s="15"/>
      <c r="B87" s="15"/>
      <c r="C87" s="15"/>
      <c r="D87" s="15"/>
      <c r="E87" s="15"/>
      <c r="F87" s="15"/>
      <c r="G87" s="15"/>
      <c r="J87" s="40"/>
      <c r="K87" s="40"/>
      <c r="M87" s="15"/>
    </row>
    <row r="88" spans="1:13" x14ac:dyDescent="0.35">
      <c r="A88" s="15"/>
      <c r="B88" s="15"/>
      <c r="C88" s="15"/>
      <c r="D88" s="15"/>
      <c r="E88" s="15"/>
      <c r="F88" s="15"/>
      <c r="G88" s="15"/>
      <c r="J88" s="15"/>
      <c r="K88" s="15"/>
      <c r="M88" s="15"/>
    </row>
    <row r="89" spans="1:13" x14ac:dyDescent="0.35">
      <c r="A89" s="15"/>
      <c r="B89" s="15"/>
      <c r="C89" s="15"/>
      <c r="D89" s="15"/>
      <c r="E89" s="15"/>
      <c r="F89" s="15"/>
      <c r="G89" s="15"/>
      <c r="J89" s="40"/>
      <c r="L89" s="15"/>
      <c r="M89" s="58"/>
    </row>
    <row r="90" spans="1:13" x14ac:dyDescent="0.35">
      <c r="A90" s="15"/>
      <c r="B90" s="15"/>
      <c r="C90" s="15"/>
      <c r="D90" s="15"/>
      <c r="E90" s="15"/>
      <c r="F90" s="15"/>
      <c r="G90" s="15"/>
      <c r="H90" s="15"/>
      <c r="J90" s="27"/>
      <c r="M90" s="15"/>
    </row>
    <row r="91" spans="1:13" x14ac:dyDescent="0.35">
      <c r="K91" s="15"/>
      <c r="L91" s="15"/>
      <c r="M91" s="15"/>
    </row>
    <row r="92" spans="1:13" x14ac:dyDescent="0.35">
      <c r="J92" s="14"/>
    </row>
  </sheetData>
  <mergeCells count="2">
    <mergeCell ref="C1:I1"/>
    <mergeCell ref="A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3A94-ED43-408B-8107-892A1E362D94}">
  <dimension ref="A1"/>
  <sheetViews>
    <sheetView tabSelected="1" topLeftCell="A28" workbookViewId="0">
      <selection activeCell="R39" sqref="R39"/>
    </sheetView>
  </sheetViews>
  <sheetFormatPr defaultRowHeight="14.5" x14ac:dyDescent="0.35"/>
  <cols>
    <col min="1" max="16384" width="8.7265625" style="24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32A1-5251-4277-A9AA-7073745D356B}">
  <dimension ref="A1:D53"/>
  <sheetViews>
    <sheetView topLeftCell="A40" workbookViewId="0">
      <selection activeCell="D45" sqref="D45"/>
    </sheetView>
  </sheetViews>
  <sheetFormatPr defaultColWidth="9.1796875" defaultRowHeight="14" x14ac:dyDescent="0.3"/>
  <cols>
    <col min="1" max="1" width="34" style="33" customWidth="1"/>
    <col min="2" max="3" width="15.7265625" style="33" bestFit="1" customWidth="1"/>
    <col min="4" max="16384" width="9.1796875" style="33"/>
  </cols>
  <sheetData>
    <row r="1" spans="1:3" x14ac:dyDescent="0.3">
      <c r="A1" s="35" t="s">
        <v>279</v>
      </c>
      <c r="B1" s="35"/>
      <c r="C1" s="35"/>
    </row>
    <row r="2" spans="1:3" x14ac:dyDescent="0.3">
      <c r="A2" s="35" t="s">
        <v>262</v>
      </c>
      <c r="B2" s="35" t="s">
        <v>266</v>
      </c>
      <c r="C2" s="35" t="s">
        <v>266</v>
      </c>
    </row>
    <row r="3" spans="1:3" x14ac:dyDescent="0.3">
      <c r="A3" s="33" t="s">
        <v>267</v>
      </c>
      <c r="B3" s="34"/>
      <c r="C3" s="34">
        <v>478534</v>
      </c>
    </row>
    <row r="4" spans="1:3" x14ac:dyDescent="0.3">
      <c r="A4" s="33" t="s">
        <v>295</v>
      </c>
      <c r="B4" s="34">
        <v>2242500</v>
      </c>
      <c r="C4" s="34"/>
    </row>
    <row r="5" spans="1:3" x14ac:dyDescent="0.3">
      <c r="A5" s="33" t="s">
        <v>296</v>
      </c>
      <c r="B5" s="34">
        <v>864050</v>
      </c>
      <c r="C5" s="34"/>
    </row>
    <row r="6" spans="1:3" x14ac:dyDescent="0.3">
      <c r="A6" s="33" t="s">
        <v>268</v>
      </c>
      <c r="B6" s="34"/>
      <c r="C6" s="34">
        <v>7542520</v>
      </c>
    </row>
    <row r="7" spans="1:3" x14ac:dyDescent="0.3">
      <c r="A7" s="33" t="s">
        <v>122</v>
      </c>
      <c r="B7" s="34">
        <v>4875260</v>
      </c>
      <c r="C7" s="34"/>
    </row>
    <row r="8" spans="1:3" x14ac:dyDescent="0.3">
      <c r="A8" s="33" t="s">
        <v>269</v>
      </c>
      <c r="B8" s="34">
        <v>345875</v>
      </c>
      <c r="C8" s="34"/>
    </row>
    <row r="9" spans="1:3" x14ac:dyDescent="0.3">
      <c r="A9" s="33" t="s">
        <v>270</v>
      </c>
      <c r="B9" s="34"/>
      <c r="C9" s="34">
        <v>248750</v>
      </c>
    </row>
    <row r="10" spans="1:3" x14ac:dyDescent="0.3">
      <c r="A10" s="33" t="s">
        <v>271</v>
      </c>
      <c r="B10" s="34">
        <v>40000</v>
      </c>
      <c r="C10" s="34"/>
    </row>
    <row r="11" spans="1:3" x14ac:dyDescent="0.3">
      <c r="A11" s="33" t="s">
        <v>12</v>
      </c>
      <c r="B11" s="34">
        <v>468500</v>
      </c>
      <c r="C11" s="34"/>
    </row>
    <row r="12" spans="1:3" x14ac:dyDescent="0.3">
      <c r="A12" s="33" t="s">
        <v>272</v>
      </c>
      <c r="B12" s="34"/>
      <c r="C12" s="34">
        <v>1457500</v>
      </c>
    </row>
    <row r="13" spans="1:3" x14ac:dyDescent="0.3">
      <c r="A13" s="33" t="s">
        <v>169</v>
      </c>
      <c r="B13" s="34"/>
      <c r="C13" s="34">
        <v>180000</v>
      </c>
    </row>
    <row r="14" spans="1:3" x14ac:dyDescent="0.3">
      <c r="A14" s="33" t="s">
        <v>273</v>
      </c>
      <c r="B14" s="34"/>
      <c r="C14" s="34">
        <v>4000</v>
      </c>
    </row>
    <row r="15" spans="1:3" x14ac:dyDescent="0.3">
      <c r="A15" s="33" t="s">
        <v>274</v>
      </c>
      <c r="B15" s="34">
        <v>200000</v>
      </c>
      <c r="C15" s="34"/>
    </row>
    <row r="16" spans="1:3" x14ac:dyDescent="0.3">
      <c r="A16" s="33" t="s">
        <v>297</v>
      </c>
      <c r="B16" s="34">
        <v>284650</v>
      </c>
      <c r="C16" s="34"/>
    </row>
    <row r="17" spans="1:3" x14ac:dyDescent="0.3">
      <c r="A17" s="33" t="s">
        <v>275</v>
      </c>
      <c r="B17" s="34">
        <v>163000</v>
      </c>
      <c r="C17" s="34"/>
    </row>
    <row r="18" spans="1:3" x14ac:dyDescent="0.3">
      <c r="A18" s="33" t="s">
        <v>246</v>
      </c>
      <c r="B18" s="34">
        <v>10000</v>
      </c>
      <c r="C18" s="34"/>
    </row>
    <row r="19" spans="1:3" x14ac:dyDescent="0.3">
      <c r="A19" s="33" t="s">
        <v>173</v>
      </c>
      <c r="B19" s="34">
        <v>812720</v>
      </c>
      <c r="C19" s="34"/>
    </row>
    <row r="20" spans="1:3" x14ac:dyDescent="0.3">
      <c r="A20" s="33" t="s">
        <v>276</v>
      </c>
      <c r="B20" s="34"/>
      <c r="C20" s="34">
        <v>36000</v>
      </c>
    </row>
    <row r="21" spans="1:3" x14ac:dyDescent="0.3">
      <c r="A21" s="33" t="s">
        <v>140</v>
      </c>
      <c r="B21" s="34">
        <v>394600</v>
      </c>
      <c r="C21" s="34"/>
    </row>
    <row r="22" spans="1:3" x14ac:dyDescent="0.3">
      <c r="A22" s="33" t="s">
        <v>277</v>
      </c>
      <c r="B22" s="34"/>
      <c r="C22" s="34">
        <v>12601</v>
      </c>
    </row>
    <row r="23" spans="1:3" x14ac:dyDescent="0.3">
      <c r="A23" s="33" t="s">
        <v>5</v>
      </c>
      <c r="B23" s="34">
        <v>248750</v>
      </c>
      <c r="C23" s="34"/>
    </row>
    <row r="24" spans="1:3" x14ac:dyDescent="0.3">
      <c r="A24" s="33" t="s">
        <v>278</v>
      </c>
      <c r="B24" s="34"/>
      <c r="C24" s="34"/>
    </row>
    <row r="25" spans="1:3" x14ac:dyDescent="0.3">
      <c r="A25" s="33" t="s">
        <v>265</v>
      </c>
      <c r="B25" s="34"/>
      <c r="C25" s="34">
        <v>580000</v>
      </c>
    </row>
    <row r="26" spans="1:3" x14ac:dyDescent="0.3">
      <c r="A26" s="33" t="s">
        <v>139</v>
      </c>
      <c r="B26" s="34"/>
      <c r="C26" s="34">
        <v>220000</v>
      </c>
    </row>
    <row r="27" spans="1:3" x14ac:dyDescent="0.3">
      <c r="A27" s="33" t="s">
        <v>261</v>
      </c>
      <c r="B27" s="34"/>
      <c r="C27" s="34">
        <v>190000</v>
      </c>
    </row>
    <row r="28" spans="1:3" ht="14.5" thickBot="1" x14ac:dyDescent="0.35">
      <c r="A28" s="35"/>
      <c r="B28" s="37">
        <f>SUM(B3:B27)</f>
        <v>10949905</v>
      </c>
      <c r="C28" s="37">
        <f>SUM(C3:C27)</f>
        <v>10949905</v>
      </c>
    </row>
    <row r="29" spans="1:3" ht="14.5" thickTop="1" x14ac:dyDescent="0.3"/>
    <row r="30" spans="1:3" x14ac:dyDescent="0.3">
      <c r="A30" s="33" t="s">
        <v>280</v>
      </c>
    </row>
    <row r="31" spans="1:3" x14ac:dyDescent="0.3">
      <c r="A31" s="33" t="s">
        <v>285</v>
      </c>
    </row>
    <row r="32" spans="1:3" x14ac:dyDescent="0.3">
      <c r="A32" s="33" t="s">
        <v>304</v>
      </c>
    </row>
    <row r="33" spans="1:2" x14ac:dyDescent="0.3">
      <c r="A33" s="33" t="s">
        <v>298</v>
      </c>
    </row>
    <row r="34" spans="1:2" x14ac:dyDescent="0.3">
      <c r="A34" s="33" t="s">
        <v>286</v>
      </c>
    </row>
    <row r="35" spans="1:2" x14ac:dyDescent="0.3">
      <c r="A35" s="33" t="s">
        <v>287</v>
      </c>
    </row>
    <row r="36" spans="1:2" x14ac:dyDescent="0.3">
      <c r="A36" s="33" t="s">
        <v>299</v>
      </c>
    </row>
    <row r="37" spans="1:2" x14ac:dyDescent="0.3">
      <c r="A37" s="33" t="s">
        <v>300</v>
      </c>
    </row>
    <row r="38" spans="1:2" x14ac:dyDescent="0.3">
      <c r="A38" s="35" t="s">
        <v>288</v>
      </c>
    </row>
    <row r="39" spans="1:2" x14ac:dyDescent="0.3">
      <c r="A39" s="38" t="s">
        <v>265</v>
      </c>
      <c r="B39" s="33" t="s">
        <v>281</v>
      </c>
    </row>
    <row r="40" spans="1:2" x14ac:dyDescent="0.3">
      <c r="A40" s="38" t="s">
        <v>139</v>
      </c>
      <c r="B40" s="36" t="s">
        <v>289</v>
      </c>
    </row>
    <row r="41" spans="1:2" x14ac:dyDescent="0.3">
      <c r="A41" s="38" t="s">
        <v>290</v>
      </c>
      <c r="B41" s="36" t="s">
        <v>291</v>
      </c>
    </row>
    <row r="43" spans="1:2" x14ac:dyDescent="0.3">
      <c r="A43" s="33" t="s">
        <v>305</v>
      </c>
    </row>
    <row r="44" spans="1:2" x14ac:dyDescent="0.3">
      <c r="A44" s="33" t="s">
        <v>292</v>
      </c>
    </row>
    <row r="45" spans="1:2" x14ac:dyDescent="0.3">
      <c r="A45" s="33" t="s">
        <v>301</v>
      </c>
    </row>
    <row r="46" spans="1:2" x14ac:dyDescent="0.3">
      <c r="A46" s="33" t="s">
        <v>282</v>
      </c>
      <c r="B46" s="33" t="s">
        <v>302</v>
      </c>
    </row>
    <row r="47" spans="1:2" x14ac:dyDescent="0.3">
      <c r="A47" s="33" t="s">
        <v>303</v>
      </c>
    </row>
    <row r="48" spans="1:2" x14ac:dyDescent="0.3">
      <c r="A48" s="33" t="s">
        <v>293</v>
      </c>
    </row>
    <row r="50" spans="1:4" x14ac:dyDescent="0.3">
      <c r="A50" s="33" t="s">
        <v>294</v>
      </c>
    </row>
    <row r="51" spans="1:4" x14ac:dyDescent="0.3">
      <c r="A51" s="35" t="s">
        <v>240</v>
      </c>
    </row>
    <row r="52" spans="1:4" x14ac:dyDescent="0.3">
      <c r="A52" s="33" t="s">
        <v>283</v>
      </c>
      <c r="D52" s="33" t="s">
        <v>85</v>
      </c>
    </row>
    <row r="53" spans="1:4" x14ac:dyDescent="0.3">
      <c r="A53" s="33" t="s">
        <v>284</v>
      </c>
      <c r="D53" s="3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A536-8EE8-4972-840F-C75F1A0DF0FA}">
  <dimension ref="A1"/>
  <sheetViews>
    <sheetView topLeftCell="D34" workbookViewId="0">
      <selection activeCell="M34" sqref="M1:DO1048576"/>
    </sheetView>
  </sheetViews>
  <sheetFormatPr defaultRowHeight="14.5" x14ac:dyDescent="0.35"/>
  <cols>
    <col min="6" max="6" width="10.81640625" customWidth="1"/>
    <col min="10" max="10" width="11.54296875" customWidth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C45D-3563-4239-AB85-A8EBB7DE2F83}">
  <dimension ref="A1"/>
  <sheetViews>
    <sheetView topLeftCell="E1" workbookViewId="0">
      <selection activeCell="N1" sqref="N1:DF1048576"/>
    </sheetView>
  </sheetViews>
  <sheetFormatPr defaultColWidth="9.1796875" defaultRowHeight="14.5" x14ac:dyDescent="0.35"/>
  <cols>
    <col min="1" max="16384" width="9.1796875" style="24"/>
  </cols>
  <sheetData/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FEF9-76A5-4C1D-B54D-FA6ED8E0DD20}">
  <dimension ref="A3:D78"/>
  <sheetViews>
    <sheetView zoomScale="85" zoomScaleNormal="85" workbookViewId="0">
      <selection activeCell="A17" sqref="A17"/>
    </sheetView>
  </sheetViews>
  <sheetFormatPr defaultColWidth="9.1796875" defaultRowHeight="15.5" x14ac:dyDescent="0.35"/>
  <cols>
    <col min="1" max="1" width="81.81640625" style="15" customWidth="1"/>
    <col min="2" max="2" width="21" style="1" customWidth="1"/>
    <col min="3" max="3" width="22.453125" style="1" customWidth="1"/>
    <col min="4" max="4" width="3.7265625" style="20" customWidth="1"/>
    <col min="5" max="16384" width="9.1796875" style="15"/>
  </cols>
  <sheetData>
    <row r="3" spans="1:3" x14ac:dyDescent="0.35">
      <c r="A3" s="15" t="s">
        <v>251</v>
      </c>
    </row>
    <row r="5" spans="1:3" x14ac:dyDescent="0.35">
      <c r="A5" s="15" t="s">
        <v>0</v>
      </c>
      <c r="B5" s="1" t="s">
        <v>1</v>
      </c>
      <c r="C5" s="1" t="s">
        <v>45</v>
      </c>
    </row>
    <row r="6" spans="1:3" x14ac:dyDescent="0.35">
      <c r="A6" s="15" t="s">
        <v>2</v>
      </c>
      <c r="C6" s="1">
        <v>1153800</v>
      </c>
    </row>
    <row r="7" spans="1:3" x14ac:dyDescent="0.35">
      <c r="A7" s="15" t="s">
        <v>3</v>
      </c>
      <c r="B7" s="1">
        <v>678900</v>
      </c>
    </row>
    <row r="8" spans="1:3" x14ac:dyDescent="0.35">
      <c r="A8" s="15" t="s">
        <v>4</v>
      </c>
      <c r="B8" s="1">
        <v>95700</v>
      </c>
    </row>
    <row r="9" spans="1:3" x14ac:dyDescent="0.35">
      <c r="A9" s="15" t="s">
        <v>5</v>
      </c>
      <c r="B9" s="1">
        <v>118400</v>
      </c>
    </row>
    <row r="10" spans="1:3" x14ac:dyDescent="0.35">
      <c r="A10" s="15" t="s">
        <v>260</v>
      </c>
      <c r="B10" s="1">
        <v>117500</v>
      </c>
    </row>
    <row r="12" spans="1:3" x14ac:dyDescent="0.35">
      <c r="A12" s="15" t="s">
        <v>51</v>
      </c>
      <c r="B12" s="1">
        <v>155600</v>
      </c>
    </row>
    <row r="13" spans="1:3" x14ac:dyDescent="0.35">
      <c r="A13" s="15" t="s">
        <v>50</v>
      </c>
      <c r="C13" s="1">
        <v>87200</v>
      </c>
    </row>
    <row r="14" spans="1:3" x14ac:dyDescent="0.35">
      <c r="A14" s="15" t="s">
        <v>6</v>
      </c>
      <c r="B14" s="1">
        <v>29800</v>
      </c>
    </row>
    <row r="15" spans="1:3" x14ac:dyDescent="0.35">
      <c r="A15" s="15" t="s">
        <v>7</v>
      </c>
      <c r="B15" s="1" t="s">
        <v>0</v>
      </c>
      <c r="C15" s="1">
        <v>60000</v>
      </c>
    </row>
    <row r="16" spans="1:3" x14ac:dyDescent="0.35">
      <c r="A16" s="15" t="s">
        <v>8</v>
      </c>
      <c r="B16" s="1" t="s">
        <v>0</v>
      </c>
      <c r="C16" s="1">
        <v>5000</v>
      </c>
    </row>
    <row r="17" spans="1:3" x14ac:dyDescent="0.35">
      <c r="A17" s="15" t="s">
        <v>9</v>
      </c>
      <c r="B17" s="1" t="s">
        <v>0</v>
      </c>
      <c r="C17" s="1">
        <v>44300</v>
      </c>
    </row>
    <row r="18" spans="1:3" x14ac:dyDescent="0.35">
      <c r="A18" s="15" t="s">
        <v>10</v>
      </c>
      <c r="B18" s="1">
        <f>45000+220000</f>
        <v>265000</v>
      </c>
    </row>
    <row r="19" spans="1:3" x14ac:dyDescent="0.35">
      <c r="A19" s="15" t="s">
        <v>11</v>
      </c>
      <c r="B19" s="1">
        <v>102000</v>
      </c>
    </row>
    <row r="20" spans="1:3" x14ac:dyDescent="0.35">
      <c r="A20" s="15" t="s">
        <v>12</v>
      </c>
      <c r="B20" s="1">
        <v>28000</v>
      </c>
    </row>
    <row r="21" spans="1:3" x14ac:dyDescent="0.35">
      <c r="A21" s="15" t="s">
        <v>13</v>
      </c>
      <c r="B21" s="1">
        <v>12000</v>
      </c>
    </row>
    <row r="22" spans="1:3" x14ac:dyDescent="0.35">
      <c r="A22" s="15" t="s">
        <v>14</v>
      </c>
    </row>
    <row r="23" spans="1:3" x14ac:dyDescent="0.35">
      <c r="A23" s="15" t="s">
        <v>46</v>
      </c>
      <c r="B23" s="1" t="s">
        <v>0</v>
      </c>
      <c r="C23" s="1">
        <f>4000+75000</f>
        <v>79000</v>
      </c>
    </row>
    <row r="24" spans="1:3" x14ac:dyDescent="0.35">
      <c r="A24" s="15" t="s">
        <v>47</v>
      </c>
      <c r="B24" s="1" t="s">
        <v>0</v>
      </c>
      <c r="C24" s="1">
        <f>9050+29600</f>
        <v>38650</v>
      </c>
    </row>
    <row r="25" spans="1:3" x14ac:dyDescent="0.35">
      <c r="A25" s="15" t="s">
        <v>48</v>
      </c>
      <c r="B25" s="1" t="s">
        <v>0</v>
      </c>
      <c r="C25" s="1">
        <f>3360+11200</f>
        <v>14560</v>
      </c>
    </row>
    <row r="26" spans="1:3" x14ac:dyDescent="0.35">
      <c r="A26" s="15" t="s">
        <v>49</v>
      </c>
      <c r="B26" s="1" t="s">
        <v>0</v>
      </c>
      <c r="C26" s="1">
        <f>720+4800</f>
        <v>5520</v>
      </c>
    </row>
    <row r="27" spans="1:3" x14ac:dyDescent="0.35">
      <c r="A27" s="15" t="s">
        <v>15</v>
      </c>
      <c r="B27" s="1" t="s">
        <v>0</v>
      </c>
      <c r="C27" s="1">
        <v>16600</v>
      </c>
    </row>
    <row r="28" spans="1:3" x14ac:dyDescent="0.35">
      <c r="A28" s="15" t="s">
        <v>16</v>
      </c>
      <c r="B28" s="1">
        <v>2800</v>
      </c>
    </row>
    <row r="29" spans="1:3" x14ac:dyDescent="0.35">
      <c r="A29" s="15" t="s">
        <v>17</v>
      </c>
      <c r="B29" s="1">
        <f>1100+7800</f>
        <v>8900</v>
      </c>
    </row>
    <row r="30" spans="1:3" x14ac:dyDescent="0.35">
      <c r="A30" s="15" t="s">
        <v>18</v>
      </c>
      <c r="B30" s="1">
        <v>0</v>
      </c>
      <c r="C30" s="1">
        <v>87500</v>
      </c>
    </row>
    <row r="31" spans="1:3" x14ac:dyDescent="0.35">
      <c r="A31" s="15" t="s">
        <v>259</v>
      </c>
      <c r="B31" s="1">
        <f>2625+5250</f>
        <v>7875</v>
      </c>
    </row>
    <row r="32" spans="1:3" x14ac:dyDescent="0.35">
      <c r="A32" s="15" t="s">
        <v>19</v>
      </c>
      <c r="B32" s="1">
        <v>1250</v>
      </c>
    </row>
    <row r="33" spans="1:3" x14ac:dyDescent="0.35">
      <c r="A33" s="15" t="s">
        <v>252</v>
      </c>
      <c r="C33" s="1">
        <v>20000</v>
      </c>
    </row>
    <row r="34" spans="1:3" x14ac:dyDescent="0.35">
      <c r="A34" s="15" t="s">
        <v>253</v>
      </c>
      <c r="C34" s="1">
        <v>25000</v>
      </c>
    </row>
    <row r="35" spans="1:3" x14ac:dyDescent="0.35">
      <c r="A35" s="15" t="s">
        <v>254</v>
      </c>
      <c r="B35" s="1">
        <v>4000</v>
      </c>
    </row>
    <row r="36" spans="1:3" x14ac:dyDescent="0.35">
      <c r="A36" s="15" t="s">
        <v>255</v>
      </c>
      <c r="B36" s="23">
        <f>12.5%*(B19-29600)</f>
        <v>9050</v>
      </c>
    </row>
    <row r="37" spans="1:3" x14ac:dyDescent="0.35">
      <c r="A37" s="15" t="s">
        <v>256</v>
      </c>
      <c r="B37" s="1">
        <f>20%*(B20-11200)</f>
        <v>3360</v>
      </c>
    </row>
    <row r="38" spans="1:3" x14ac:dyDescent="0.35">
      <c r="A38" s="15" t="s">
        <v>257</v>
      </c>
      <c r="B38" s="1">
        <f>10%*(B21-4800)</f>
        <v>720</v>
      </c>
    </row>
    <row r="39" spans="1:3" x14ac:dyDescent="0.35">
      <c r="A39" s="15" t="s">
        <v>250</v>
      </c>
      <c r="B39" s="15"/>
      <c r="C39" s="1">
        <v>2625</v>
      </c>
    </row>
    <row r="40" spans="1:3" x14ac:dyDescent="0.35">
      <c r="A40" s="15" t="s">
        <v>258</v>
      </c>
      <c r="C40" s="1">
        <v>1100</v>
      </c>
    </row>
    <row r="46" spans="1:3" x14ac:dyDescent="0.35">
      <c r="B46" s="1">
        <f>SUM(B6:B45)</f>
        <v>1640855</v>
      </c>
      <c r="C46" s="1">
        <f>SUM(C6:C45)</f>
        <v>1640855</v>
      </c>
    </row>
    <row r="47" spans="1:3" x14ac:dyDescent="0.35">
      <c r="B47" s="1">
        <f>B46-C46</f>
        <v>0</v>
      </c>
    </row>
    <row r="51" spans="1:4" x14ac:dyDescent="0.35">
      <c r="A51" s="15" t="s">
        <v>20</v>
      </c>
    </row>
    <row r="52" spans="1:4" x14ac:dyDescent="0.35">
      <c r="A52" s="15" t="s">
        <v>35</v>
      </c>
    </row>
    <row r="53" spans="1:4" x14ac:dyDescent="0.35">
      <c r="A53" s="15" t="s">
        <v>31</v>
      </c>
    </row>
    <row r="54" spans="1:4" x14ac:dyDescent="0.35">
      <c r="A54" s="15" t="s">
        <v>0</v>
      </c>
    </row>
    <row r="55" spans="1:4" x14ac:dyDescent="0.35">
      <c r="A55" s="15" t="s">
        <v>33</v>
      </c>
    </row>
    <row r="56" spans="1:4" x14ac:dyDescent="0.35">
      <c r="A56" s="15" t="s">
        <v>34</v>
      </c>
    </row>
    <row r="57" spans="1:4" x14ac:dyDescent="0.35">
      <c r="A57" s="15" t="s">
        <v>32</v>
      </c>
    </row>
    <row r="58" spans="1:4" x14ac:dyDescent="0.35">
      <c r="A58" s="15" t="s">
        <v>36</v>
      </c>
    </row>
    <row r="59" spans="1:4" x14ac:dyDescent="0.35">
      <c r="B59" s="19" t="s">
        <v>21</v>
      </c>
      <c r="C59" s="19" t="s">
        <v>22</v>
      </c>
      <c r="D59" s="21"/>
    </row>
    <row r="60" spans="1:4" x14ac:dyDescent="0.35">
      <c r="B60" s="1" t="s">
        <v>23</v>
      </c>
      <c r="C60" s="22">
        <v>0.125</v>
      </c>
    </row>
    <row r="61" spans="1:4" x14ac:dyDescent="0.35">
      <c r="B61" s="1" t="s">
        <v>24</v>
      </c>
      <c r="C61" s="22">
        <v>0.2</v>
      </c>
    </row>
    <row r="62" spans="1:4" x14ac:dyDescent="0.35">
      <c r="B62" s="1" t="s">
        <v>25</v>
      </c>
      <c r="C62" s="22">
        <v>0.1</v>
      </c>
    </row>
    <row r="63" spans="1:4" x14ac:dyDescent="0.35">
      <c r="A63" s="15" t="s">
        <v>37</v>
      </c>
    </row>
    <row r="64" spans="1:4" x14ac:dyDescent="0.35">
      <c r="A64" s="15" t="s">
        <v>38</v>
      </c>
    </row>
    <row r="65" spans="1:3" x14ac:dyDescent="0.35">
      <c r="A65" s="15" t="s">
        <v>40</v>
      </c>
    </row>
    <row r="66" spans="1:3" x14ac:dyDescent="0.35">
      <c r="A66" s="15" t="s">
        <v>41</v>
      </c>
    </row>
    <row r="67" spans="1:3" x14ac:dyDescent="0.35">
      <c r="A67" s="15" t="s">
        <v>39</v>
      </c>
    </row>
    <row r="69" spans="1:3" x14ac:dyDescent="0.35">
      <c r="A69" s="15" t="s">
        <v>26</v>
      </c>
    </row>
    <row r="70" spans="1:3" x14ac:dyDescent="0.35">
      <c r="A70" s="15" t="s">
        <v>43</v>
      </c>
    </row>
    <row r="71" spans="1:3" x14ac:dyDescent="0.35">
      <c r="A71" s="15" t="s">
        <v>44</v>
      </c>
    </row>
    <row r="72" spans="1:3" x14ac:dyDescent="0.35">
      <c r="A72" s="15" t="s">
        <v>42</v>
      </c>
    </row>
    <row r="73" spans="1:3" x14ac:dyDescent="0.35">
      <c r="A73" s="15" t="s">
        <v>27</v>
      </c>
    </row>
    <row r="74" spans="1:3" x14ac:dyDescent="0.35">
      <c r="A74" s="15" t="s">
        <v>28</v>
      </c>
    </row>
    <row r="75" spans="1:3" x14ac:dyDescent="0.35">
      <c r="A75" s="15" t="s">
        <v>0</v>
      </c>
    </row>
    <row r="76" spans="1:3" x14ac:dyDescent="0.35">
      <c r="A76" s="15" t="s">
        <v>29</v>
      </c>
      <c r="B76" s="1" t="s">
        <v>0</v>
      </c>
      <c r="C76" s="1" t="s">
        <v>0</v>
      </c>
    </row>
    <row r="77" spans="1:3" x14ac:dyDescent="0.35">
      <c r="A77" s="15" t="s">
        <v>0</v>
      </c>
    </row>
    <row r="78" spans="1:3" x14ac:dyDescent="0.35">
      <c r="A78" s="15" t="s">
        <v>30</v>
      </c>
      <c r="B78" s="1" t="s">
        <v>0</v>
      </c>
      <c r="C78" s="1" t="s">
        <v>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E699-B560-4041-9CFA-9E796430B48D}">
  <dimension ref="A1:F51"/>
  <sheetViews>
    <sheetView topLeftCell="B1" workbookViewId="0">
      <selection activeCell="B34" sqref="B34:C34"/>
    </sheetView>
  </sheetViews>
  <sheetFormatPr defaultColWidth="9.1796875" defaultRowHeight="15.5" x14ac:dyDescent="0.35"/>
  <cols>
    <col min="1" max="1" width="45.1796875" style="1" customWidth="1"/>
    <col min="2" max="2" width="20.7265625" style="1" customWidth="1"/>
    <col min="3" max="3" width="14.453125" style="1" customWidth="1"/>
    <col min="4" max="4" width="10.54296875" style="1" bestFit="1" customWidth="1"/>
    <col min="5" max="16384" width="9.1796875" style="1"/>
  </cols>
  <sheetData>
    <row r="1" spans="1:3" x14ac:dyDescent="0.35">
      <c r="A1" s="1" t="s">
        <v>78</v>
      </c>
    </row>
    <row r="2" spans="1:3" x14ac:dyDescent="0.35">
      <c r="B2" s="1" t="s">
        <v>87</v>
      </c>
      <c r="C2" s="1" t="s">
        <v>87</v>
      </c>
    </row>
    <row r="3" spans="1:3" x14ac:dyDescent="0.35">
      <c r="A3" s="1" t="s">
        <v>52</v>
      </c>
      <c r="C3" s="1">
        <v>78000</v>
      </c>
    </row>
    <row r="4" spans="1:3" x14ac:dyDescent="0.35">
      <c r="A4" s="1" t="s">
        <v>53</v>
      </c>
      <c r="C4" s="1">
        <v>13000</v>
      </c>
    </row>
    <row r="5" spans="1:3" x14ac:dyDescent="0.35">
      <c r="A5" s="1" t="s">
        <v>54</v>
      </c>
      <c r="C5" s="1">
        <v>10400</v>
      </c>
    </row>
    <row r="6" spans="1:3" x14ac:dyDescent="0.35">
      <c r="A6" s="1" t="s">
        <v>55</v>
      </c>
      <c r="C6" s="1">
        <v>13000</v>
      </c>
    </row>
    <row r="7" spans="1:3" x14ac:dyDescent="0.35">
      <c r="A7" s="1" t="s">
        <v>56</v>
      </c>
      <c r="C7" s="1">
        <v>19240</v>
      </c>
    </row>
    <row r="8" spans="1:3" x14ac:dyDescent="0.35">
      <c r="A8" s="1" t="s">
        <v>57</v>
      </c>
      <c r="B8" s="1">
        <v>42900</v>
      </c>
    </row>
    <row r="9" spans="1:3" x14ac:dyDescent="0.35">
      <c r="A9" s="1" t="s">
        <v>58</v>
      </c>
      <c r="C9" s="1">
        <v>724000</v>
      </c>
    </row>
    <row r="10" spans="1:3" x14ac:dyDescent="0.35">
      <c r="A10" s="1" t="s">
        <v>59</v>
      </c>
      <c r="B10" s="1">
        <v>548600</v>
      </c>
    </row>
    <row r="11" spans="1:3" x14ac:dyDescent="0.35">
      <c r="A11" s="1" t="s">
        <v>60</v>
      </c>
      <c r="B11" s="1">
        <v>650</v>
      </c>
    </row>
    <row r="12" spans="1:3" x14ac:dyDescent="0.35">
      <c r="A12" s="1" t="s">
        <v>61</v>
      </c>
      <c r="C12" s="1">
        <v>1690</v>
      </c>
    </row>
    <row r="13" spans="1:3" x14ac:dyDescent="0.35">
      <c r="A13" s="1" t="s">
        <v>63</v>
      </c>
      <c r="B13" s="1">
        <v>165000</v>
      </c>
    </row>
    <row r="14" spans="1:3" x14ac:dyDescent="0.35">
      <c r="A14" s="1" t="s">
        <v>64</v>
      </c>
      <c r="B14" s="1">
        <v>83200</v>
      </c>
    </row>
    <row r="15" spans="1:3" x14ac:dyDescent="0.35">
      <c r="A15" s="1" t="s">
        <v>66</v>
      </c>
      <c r="C15" s="1" t="s">
        <v>65</v>
      </c>
    </row>
    <row r="16" spans="1:3" x14ac:dyDescent="0.35">
      <c r="A16" s="1" t="s">
        <v>67</v>
      </c>
      <c r="C16" s="1">
        <f>6500</f>
        <v>6500</v>
      </c>
    </row>
    <row r="17" spans="1:3" x14ac:dyDescent="0.35">
      <c r="A17" s="1" t="s">
        <v>68</v>
      </c>
      <c r="C17" s="1">
        <f>33280</f>
        <v>33280</v>
      </c>
    </row>
    <row r="18" spans="1:3" x14ac:dyDescent="0.35">
      <c r="A18" s="1" t="s">
        <v>69</v>
      </c>
      <c r="B18" s="1">
        <v>54600</v>
      </c>
    </row>
    <row r="19" spans="1:3" x14ac:dyDescent="0.35">
      <c r="A19" s="1" t="s">
        <v>70</v>
      </c>
      <c r="C19" s="1">
        <v>10400</v>
      </c>
    </row>
    <row r="20" spans="1:3" x14ac:dyDescent="0.35">
      <c r="A20" s="1" t="s">
        <v>71</v>
      </c>
      <c r="B20" s="1">
        <v>16900</v>
      </c>
    </row>
    <row r="21" spans="1:3" x14ac:dyDescent="0.35">
      <c r="A21" s="1" t="s">
        <v>72</v>
      </c>
      <c r="B21" s="1">
        <v>21710</v>
      </c>
    </row>
    <row r="22" spans="1:3" x14ac:dyDescent="0.35">
      <c r="A22" s="1" t="s">
        <v>73</v>
      </c>
      <c r="B22" s="1">
        <f>520</f>
        <v>520</v>
      </c>
    </row>
    <row r="23" spans="1:3" x14ac:dyDescent="0.35">
      <c r="A23" s="1" t="s">
        <v>74</v>
      </c>
      <c r="C23" s="1">
        <f>2340</f>
        <v>2340</v>
      </c>
    </row>
    <row r="24" spans="1:3" x14ac:dyDescent="0.35">
      <c r="A24" s="1" t="s">
        <v>5</v>
      </c>
      <c r="B24" s="1">
        <f>7280</f>
        <v>7280</v>
      </c>
      <c r="C24" s="1">
        <v>0</v>
      </c>
    </row>
    <row r="25" spans="1:3" x14ac:dyDescent="0.35">
      <c r="A25" s="1" t="s">
        <v>75</v>
      </c>
      <c r="C25" s="1">
        <v>47060</v>
      </c>
    </row>
    <row r="26" spans="1:3" x14ac:dyDescent="0.35">
      <c r="A26" s="1" t="s">
        <v>76</v>
      </c>
      <c r="B26" s="1">
        <v>20800</v>
      </c>
      <c r="C26" s="1">
        <v>0</v>
      </c>
    </row>
    <row r="27" spans="1:3" x14ac:dyDescent="0.35">
      <c r="A27" s="1" t="s">
        <v>77</v>
      </c>
      <c r="C27" s="1">
        <v>3250</v>
      </c>
    </row>
    <row r="28" spans="1:3" x14ac:dyDescent="0.35">
      <c r="B28" s="18"/>
      <c r="C28" s="18"/>
    </row>
    <row r="29" spans="1:3" ht="16" thickBot="1" x14ac:dyDescent="0.4">
      <c r="B29" s="4">
        <f>SUM(B3:B28)</f>
        <v>962160</v>
      </c>
      <c r="C29" s="4">
        <f>SUM(C3:C28)</f>
        <v>962160</v>
      </c>
    </row>
    <row r="30" spans="1:3" ht="16" thickTop="1" x14ac:dyDescent="0.35">
      <c r="B30" s="18">
        <f>B29-C29</f>
        <v>0</v>
      </c>
      <c r="C30" s="18"/>
    </row>
    <row r="32" spans="1:3" x14ac:dyDescent="0.35">
      <c r="A32" s="1" t="s">
        <v>79</v>
      </c>
    </row>
    <row r="33" spans="1:3" x14ac:dyDescent="0.35">
      <c r="A33" s="1" t="s">
        <v>95</v>
      </c>
    </row>
    <row r="34" spans="1:3" x14ac:dyDescent="0.35">
      <c r="B34" s="19" t="s">
        <v>80</v>
      </c>
      <c r="C34" s="19" t="s">
        <v>81</v>
      </c>
    </row>
    <row r="35" spans="1:3" x14ac:dyDescent="0.35">
      <c r="B35" s="1" t="s">
        <v>82</v>
      </c>
      <c r="C35" s="1">
        <v>20</v>
      </c>
    </row>
    <row r="36" spans="1:3" x14ac:dyDescent="0.35">
      <c r="B36" s="1" t="s">
        <v>83</v>
      </c>
      <c r="C36" s="3">
        <v>12.5</v>
      </c>
    </row>
    <row r="37" spans="1:3" x14ac:dyDescent="0.35">
      <c r="A37" s="1" t="s">
        <v>322</v>
      </c>
    </row>
    <row r="38" spans="1:3" x14ac:dyDescent="0.35">
      <c r="A38" s="1" t="s">
        <v>323</v>
      </c>
    </row>
    <row r="39" spans="1:3" x14ac:dyDescent="0.35">
      <c r="A39" s="1" t="s">
        <v>94</v>
      </c>
    </row>
    <row r="40" spans="1:3" x14ac:dyDescent="0.35">
      <c r="A40" s="1" t="s">
        <v>93</v>
      </c>
    </row>
    <row r="41" spans="1:3" x14ac:dyDescent="0.35">
      <c r="A41" s="1" t="s">
        <v>92</v>
      </c>
    </row>
    <row r="42" spans="1:3" x14ac:dyDescent="0.35">
      <c r="A42" s="1" t="s">
        <v>91</v>
      </c>
    </row>
    <row r="43" spans="1:3" x14ac:dyDescent="0.35">
      <c r="A43" s="1" t="s">
        <v>90</v>
      </c>
    </row>
    <row r="44" spans="1:3" x14ac:dyDescent="0.35">
      <c r="A44" s="1" t="s">
        <v>324</v>
      </c>
    </row>
    <row r="45" spans="1:3" x14ac:dyDescent="0.35">
      <c r="A45" s="1" t="s">
        <v>325</v>
      </c>
    </row>
    <row r="46" spans="1:3" x14ac:dyDescent="0.35">
      <c r="A46" s="1" t="s">
        <v>89</v>
      </c>
    </row>
    <row r="47" spans="1:3" x14ac:dyDescent="0.35">
      <c r="A47" s="1" t="s">
        <v>0</v>
      </c>
      <c r="B47" s="1" t="s">
        <v>84</v>
      </c>
      <c r="C47" s="1" t="s">
        <v>0</v>
      </c>
    </row>
    <row r="48" spans="1:3" x14ac:dyDescent="0.35">
      <c r="A48" s="5" t="s">
        <v>27</v>
      </c>
    </row>
    <row r="49" spans="1:6" x14ac:dyDescent="0.35">
      <c r="A49" s="1" t="s">
        <v>88</v>
      </c>
      <c r="F49" s="1" t="s">
        <v>85</v>
      </c>
    </row>
    <row r="50" spans="1:6" x14ac:dyDescent="0.35">
      <c r="A50" t="s">
        <v>247</v>
      </c>
    </row>
    <row r="51" spans="1:6" x14ac:dyDescent="0.35">
      <c r="A51" s="1" t="s">
        <v>248</v>
      </c>
      <c r="B51" s="1" t="s">
        <v>0</v>
      </c>
      <c r="F51" s="1" t="s">
        <v>86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D0AB-4214-472D-AD7D-220C8848DABC}">
  <dimension ref="A1"/>
  <sheetViews>
    <sheetView workbookViewId="0">
      <selection activeCell="G60" sqref="G6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AF5E-8966-45F3-A106-DAE0DF69C888}">
  <dimension ref="A1:C70"/>
  <sheetViews>
    <sheetView topLeftCell="A55" workbookViewId="0">
      <selection activeCell="A68" sqref="A68"/>
    </sheetView>
  </sheetViews>
  <sheetFormatPr defaultColWidth="9.1796875" defaultRowHeight="15.5" x14ac:dyDescent="0.35"/>
  <cols>
    <col min="1" max="1" width="47.26953125" style="5" customWidth="1"/>
    <col min="2" max="2" width="12.7265625" style="5" bestFit="1" customWidth="1"/>
    <col min="3" max="3" width="23.26953125" style="5" customWidth="1"/>
    <col min="4" max="16384" width="9.1796875" style="5"/>
  </cols>
  <sheetData>
    <row r="1" spans="1:3" x14ac:dyDescent="0.35">
      <c r="A1" s="6" t="s">
        <v>168</v>
      </c>
    </row>
    <row r="3" spans="1:3" x14ac:dyDescent="0.35">
      <c r="A3" s="7"/>
      <c r="B3" s="8"/>
      <c r="C3" s="8"/>
    </row>
    <row r="4" spans="1:3" x14ac:dyDescent="0.35">
      <c r="A4" s="9"/>
      <c r="B4" s="10" t="s">
        <v>62</v>
      </c>
      <c r="C4" s="10" t="s">
        <v>62</v>
      </c>
    </row>
    <row r="5" spans="1:3" x14ac:dyDescent="0.35">
      <c r="A5" s="5" t="s">
        <v>169</v>
      </c>
      <c r="C5" s="5">
        <v>2500000</v>
      </c>
    </row>
    <row r="6" spans="1:3" x14ac:dyDescent="0.35">
      <c r="A6" s="5" t="s">
        <v>8</v>
      </c>
      <c r="C6" s="5">
        <v>500000</v>
      </c>
    </row>
    <row r="7" spans="1:3" x14ac:dyDescent="0.35">
      <c r="A7" s="5" t="s">
        <v>170</v>
      </c>
      <c r="C7" s="5">
        <v>600000</v>
      </c>
    </row>
    <row r="8" spans="1:3" x14ac:dyDescent="0.35">
      <c r="A8" s="5" t="s">
        <v>171</v>
      </c>
      <c r="C8" s="5">
        <v>3570000</v>
      </c>
    </row>
    <row r="9" spans="1:3" x14ac:dyDescent="0.35">
      <c r="A9" s="5" t="s">
        <v>2</v>
      </c>
      <c r="C9" s="5">
        <v>17400000</v>
      </c>
    </row>
    <row r="10" spans="1:3" x14ac:dyDescent="0.35">
      <c r="A10" s="5" t="s">
        <v>122</v>
      </c>
      <c r="B10" s="5">
        <v>3000000</v>
      </c>
    </row>
    <row r="11" spans="1:3" x14ac:dyDescent="0.35">
      <c r="A11" s="5" t="s">
        <v>172</v>
      </c>
      <c r="B11" s="5">
        <v>2400000</v>
      </c>
    </row>
    <row r="12" spans="1:3" x14ac:dyDescent="0.35">
      <c r="A12" s="5" t="s">
        <v>5</v>
      </c>
      <c r="B12" s="5">
        <v>1960000</v>
      </c>
    </row>
    <row r="13" spans="1:3" x14ac:dyDescent="0.35">
      <c r="A13" s="5" t="s">
        <v>173</v>
      </c>
      <c r="B13" s="5">
        <v>740000</v>
      </c>
    </row>
    <row r="14" spans="1:3" x14ac:dyDescent="0.35">
      <c r="A14" s="5" t="s">
        <v>174</v>
      </c>
      <c r="B14" s="5">
        <v>100000</v>
      </c>
    </row>
    <row r="15" spans="1:3" x14ac:dyDescent="0.35">
      <c r="A15" s="5" t="s">
        <v>175</v>
      </c>
      <c r="B15" s="5">
        <v>940000</v>
      </c>
      <c r="C15" s="11"/>
    </row>
    <row r="16" spans="1:3" x14ac:dyDescent="0.35">
      <c r="A16" s="5" t="s">
        <v>176</v>
      </c>
      <c r="B16" s="5">
        <v>3400000</v>
      </c>
      <c r="C16" s="11"/>
    </row>
    <row r="17" spans="1:3" x14ac:dyDescent="0.35">
      <c r="A17" s="5" t="s">
        <v>177</v>
      </c>
      <c r="B17" s="5">
        <v>9000000</v>
      </c>
      <c r="C17" s="11"/>
    </row>
    <row r="18" spans="1:3" x14ac:dyDescent="0.35">
      <c r="A18" s="5" t="s">
        <v>178</v>
      </c>
      <c r="B18" s="5">
        <v>4400000</v>
      </c>
    </row>
    <row r="19" spans="1:3" x14ac:dyDescent="0.35">
      <c r="A19" s="5" t="s">
        <v>179</v>
      </c>
    </row>
    <row r="20" spans="1:3" x14ac:dyDescent="0.35">
      <c r="A20" s="2" t="s">
        <v>180</v>
      </c>
      <c r="C20" s="5">
        <v>800000</v>
      </c>
    </row>
    <row r="21" spans="1:3" x14ac:dyDescent="0.35">
      <c r="A21" s="2" t="s">
        <v>139</v>
      </c>
      <c r="C21" s="5">
        <v>900000</v>
      </c>
    </row>
    <row r="22" spans="1:3" x14ac:dyDescent="0.35">
      <c r="A22" s="5" t="s">
        <v>181</v>
      </c>
      <c r="B22" s="5">
        <v>1000000</v>
      </c>
    </row>
    <row r="23" spans="1:3" x14ac:dyDescent="0.35">
      <c r="A23" s="5" t="s">
        <v>182</v>
      </c>
      <c r="C23" s="5">
        <v>100000</v>
      </c>
    </row>
    <row r="24" spans="1:3" x14ac:dyDescent="0.35">
      <c r="A24" s="5" t="s">
        <v>183</v>
      </c>
      <c r="B24" s="5">
        <v>100000</v>
      </c>
    </row>
    <row r="25" spans="1:3" x14ac:dyDescent="0.35">
      <c r="A25" s="5" t="s">
        <v>6</v>
      </c>
      <c r="B25" s="5">
        <v>800000</v>
      </c>
    </row>
    <row r="26" spans="1:3" x14ac:dyDescent="0.35">
      <c r="A26" s="5" t="s">
        <v>51</v>
      </c>
      <c r="B26" s="5">
        <v>700000</v>
      </c>
    </row>
    <row r="27" spans="1:3" x14ac:dyDescent="0.35">
      <c r="A27" s="5" t="s">
        <v>184</v>
      </c>
      <c r="C27" s="5">
        <v>800000</v>
      </c>
    </row>
    <row r="28" spans="1:3" x14ac:dyDescent="0.35">
      <c r="A28" s="5" t="s">
        <v>185</v>
      </c>
      <c r="C28" s="5">
        <v>2000000</v>
      </c>
    </row>
    <row r="29" spans="1:3" x14ac:dyDescent="0.35">
      <c r="A29" s="5" t="s">
        <v>186</v>
      </c>
      <c r="B29" s="5">
        <v>700000</v>
      </c>
    </row>
    <row r="30" spans="1:3" x14ac:dyDescent="0.35">
      <c r="A30" s="5" t="s">
        <v>187</v>
      </c>
      <c r="C30" s="5">
        <v>70000</v>
      </c>
    </row>
    <row r="31" spans="1:3" ht="16" thickBot="1" x14ac:dyDescent="0.4">
      <c r="B31" s="12">
        <f>SUM(B5:B30)</f>
        <v>29240000</v>
      </c>
      <c r="C31" s="12">
        <f>SUM(C5:C30)</f>
        <v>29240000</v>
      </c>
    </row>
    <row r="32" spans="1:3" ht="16" thickTop="1" x14ac:dyDescent="0.35">
      <c r="A32" s="13" t="s">
        <v>20</v>
      </c>
    </row>
    <row r="33" spans="1:1" x14ac:dyDescent="0.35">
      <c r="A33" s="6" t="s">
        <v>188</v>
      </c>
    </row>
    <row r="34" spans="1:1" x14ac:dyDescent="0.35">
      <c r="A34" s="6" t="s">
        <v>189</v>
      </c>
    </row>
    <row r="35" spans="1:1" x14ac:dyDescent="0.35">
      <c r="A35" s="6" t="s">
        <v>190</v>
      </c>
    </row>
    <row r="36" spans="1:1" x14ac:dyDescent="0.35">
      <c r="A36" s="6" t="s">
        <v>191</v>
      </c>
    </row>
    <row r="37" spans="1:1" x14ac:dyDescent="0.35">
      <c r="A37" s="6" t="s">
        <v>192</v>
      </c>
    </row>
    <row r="38" spans="1:1" x14ac:dyDescent="0.35">
      <c r="A38" s="6" t="s">
        <v>193</v>
      </c>
    </row>
    <row r="39" spans="1:1" x14ac:dyDescent="0.35">
      <c r="A39" s="6" t="s">
        <v>194</v>
      </c>
    </row>
    <row r="40" spans="1:1" x14ac:dyDescent="0.35">
      <c r="A40" s="6" t="s">
        <v>195</v>
      </c>
    </row>
    <row r="41" spans="1:1" x14ac:dyDescent="0.35">
      <c r="A41" s="6" t="s">
        <v>196</v>
      </c>
    </row>
    <row r="42" spans="1:1" x14ac:dyDescent="0.35">
      <c r="A42" s="6" t="s">
        <v>197</v>
      </c>
    </row>
    <row r="43" spans="1:1" x14ac:dyDescent="0.35">
      <c r="A43" s="6" t="s">
        <v>198</v>
      </c>
    </row>
    <row r="44" spans="1:1" x14ac:dyDescent="0.35">
      <c r="A44" s="6" t="s">
        <v>326</v>
      </c>
    </row>
    <row r="45" spans="1:1" x14ac:dyDescent="0.35">
      <c r="A45" s="6" t="s">
        <v>327</v>
      </c>
    </row>
    <row r="46" spans="1:1" x14ac:dyDescent="0.35">
      <c r="A46" s="6" t="s">
        <v>329</v>
      </c>
    </row>
    <row r="47" spans="1:1" x14ac:dyDescent="0.35">
      <c r="A47" s="6" t="s">
        <v>328</v>
      </c>
    </row>
    <row r="48" spans="1:1" x14ac:dyDescent="0.35">
      <c r="A48" s="6" t="s">
        <v>330</v>
      </c>
    </row>
    <row r="49" spans="1:1" x14ac:dyDescent="0.35">
      <c r="A49" s="6" t="s">
        <v>331</v>
      </c>
    </row>
    <row r="50" spans="1:1" x14ac:dyDescent="0.35">
      <c r="A50" s="6" t="s">
        <v>332</v>
      </c>
    </row>
    <row r="51" spans="1:1" x14ac:dyDescent="0.35">
      <c r="A51" s="6" t="s">
        <v>333</v>
      </c>
    </row>
    <row r="52" spans="1:1" x14ac:dyDescent="0.35">
      <c r="A52" s="6" t="s">
        <v>199</v>
      </c>
    </row>
    <row r="53" spans="1:1" x14ac:dyDescent="0.35">
      <c r="A53" s="6" t="s">
        <v>200</v>
      </c>
    </row>
    <row r="54" spans="1:1" x14ac:dyDescent="0.35">
      <c r="A54" s="6" t="s">
        <v>201</v>
      </c>
    </row>
    <row r="55" spans="1:1" x14ac:dyDescent="0.35">
      <c r="A55" s="6" t="s">
        <v>202</v>
      </c>
    </row>
    <row r="56" spans="1:1" x14ac:dyDescent="0.35">
      <c r="A56" s="13" t="s">
        <v>334</v>
      </c>
    </row>
    <row r="57" spans="1:1" x14ac:dyDescent="0.35">
      <c r="A57" s="13" t="s">
        <v>335</v>
      </c>
    </row>
    <row r="58" spans="1:1" x14ac:dyDescent="0.35">
      <c r="A58" s="6" t="s">
        <v>203</v>
      </c>
    </row>
    <row r="59" spans="1:1" x14ac:dyDescent="0.35">
      <c r="A59" s="6" t="s">
        <v>204</v>
      </c>
    </row>
    <row r="60" spans="1:1" x14ac:dyDescent="0.35">
      <c r="A60" s="6" t="s">
        <v>205</v>
      </c>
    </row>
    <row r="61" spans="1:1" x14ac:dyDescent="0.35">
      <c r="A61" s="6" t="s">
        <v>336</v>
      </c>
    </row>
    <row r="62" spans="1:1" x14ac:dyDescent="0.35">
      <c r="A62" s="6" t="s">
        <v>337</v>
      </c>
    </row>
    <row r="63" spans="1:1" x14ac:dyDescent="0.35">
      <c r="A63" s="13" t="s">
        <v>27</v>
      </c>
    </row>
    <row r="64" spans="1:1" x14ac:dyDescent="0.35">
      <c r="A64" s="6" t="s">
        <v>206</v>
      </c>
    </row>
    <row r="65" spans="1:1" x14ac:dyDescent="0.35">
      <c r="A65" s="6" t="s">
        <v>207</v>
      </c>
    </row>
    <row r="69" spans="1:1" x14ac:dyDescent="0.35">
      <c r="A69" s="6"/>
    </row>
    <row r="70" spans="1:1" x14ac:dyDescent="0.35">
      <c r="A70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8AE3-3A8D-4D76-8778-32F47A2F870D}">
  <dimension ref="A1:D62"/>
  <sheetViews>
    <sheetView topLeftCell="C49" workbookViewId="0">
      <selection activeCell="E1" sqref="E1:EZ1048576"/>
    </sheetView>
  </sheetViews>
  <sheetFormatPr defaultColWidth="9.1796875" defaultRowHeight="15.5" x14ac:dyDescent="0.35"/>
  <cols>
    <col min="1" max="1" width="62.26953125" style="25" customWidth="1"/>
    <col min="2" max="2" width="20.26953125" style="25" customWidth="1"/>
    <col min="3" max="3" width="25.7265625" style="25" customWidth="1"/>
    <col min="4" max="4" width="2.1796875" style="25" customWidth="1"/>
    <col min="5" max="16384" width="9.1796875" style="25"/>
  </cols>
  <sheetData>
    <row r="1" spans="1:4" x14ac:dyDescent="0.35">
      <c r="A1" s="14"/>
      <c r="B1" s="14"/>
      <c r="C1" s="14" t="s">
        <v>115</v>
      </c>
      <c r="D1" s="14"/>
    </row>
    <row r="2" spans="1:4" x14ac:dyDescent="0.35">
      <c r="A2" s="16" t="s">
        <v>116</v>
      </c>
      <c r="B2" s="16"/>
      <c r="C2" s="16"/>
      <c r="D2" s="16"/>
    </row>
    <row r="3" spans="1:4" x14ac:dyDescent="0.35">
      <c r="A3" s="26" t="s">
        <v>117</v>
      </c>
      <c r="B3" s="26"/>
      <c r="C3" s="26"/>
      <c r="D3" s="26"/>
    </row>
    <row r="4" spans="1:4" x14ac:dyDescent="0.35">
      <c r="A4" s="15" t="s">
        <v>118</v>
      </c>
      <c r="B4" s="15"/>
      <c r="C4" s="15"/>
      <c r="D4" s="28"/>
    </row>
    <row r="5" spans="1:4" x14ac:dyDescent="0.35">
      <c r="A5" s="16"/>
      <c r="B5" s="15" t="s">
        <v>119</v>
      </c>
      <c r="C5" s="15" t="s">
        <v>120</v>
      </c>
      <c r="D5" s="28"/>
    </row>
    <row r="6" spans="1:4" x14ac:dyDescent="0.35">
      <c r="A6" s="15"/>
      <c r="B6" s="27" t="s">
        <v>121</v>
      </c>
      <c r="C6" s="27" t="s">
        <v>121</v>
      </c>
      <c r="D6" s="15"/>
    </row>
    <row r="7" spans="1:4" x14ac:dyDescent="0.35">
      <c r="A7" s="15" t="s">
        <v>2</v>
      </c>
      <c r="B7" s="29"/>
      <c r="C7" s="29">
        <v>662000</v>
      </c>
      <c r="D7" s="28"/>
    </row>
    <row r="8" spans="1:4" x14ac:dyDescent="0.35">
      <c r="A8" s="15" t="s">
        <v>122</v>
      </c>
      <c r="B8" s="29">
        <v>417000</v>
      </c>
      <c r="C8" s="29"/>
      <c r="D8" s="28"/>
    </row>
    <row r="9" spans="1:4" x14ac:dyDescent="0.35">
      <c r="A9" s="15" t="s">
        <v>123</v>
      </c>
      <c r="B9" s="29">
        <v>111000</v>
      </c>
      <c r="C9" s="29"/>
      <c r="D9" s="28"/>
    </row>
    <row r="10" spans="1:4" x14ac:dyDescent="0.35">
      <c r="A10" s="15" t="s">
        <v>124</v>
      </c>
      <c r="B10" s="29">
        <v>128000</v>
      </c>
      <c r="C10" s="29"/>
      <c r="D10" s="28"/>
    </row>
    <row r="11" spans="1:4" x14ac:dyDescent="0.35">
      <c r="A11" s="15" t="s">
        <v>125</v>
      </c>
      <c r="B11" s="29">
        <v>86500</v>
      </c>
      <c r="C11" s="29"/>
      <c r="D11" s="28"/>
    </row>
    <row r="12" spans="1:4" x14ac:dyDescent="0.35">
      <c r="A12" s="15" t="s">
        <v>126</v>
      </c>
      <c r="B12" s="29">
        <v>1500</v>
      </c>
      <c r="C12" s="29"/>
      <c r="D12" s="28"/>
    </row>
    <row r="13" spans="1:4" x14ac:dyDescent="0.35">
      <c r="A13" s="15" t="s">
        <v>127</v>
      </c>
      <c r="B13" s="29"/>
      <c r="C13" s="29">
        <v>12000</v>
      </c>
      <c r="D13" s="28"/>
    </row>
    <row r="14" spans="1:4" x14ac:dyDescent="0.35">
      <c r="A14" s="15" t="s">
        <v>128</v>
      </c>
      <c r="B14" s="29">
        <v>210000</v>
      </c>
      <c r="C14" s="29"/>
      <c r="D14" s="28"/>
    </row>
    <row r="15" spans="1:4" x14ac:dyDescent="0.35">
      <c r="A15" s="15" t="s">
        <v>129</v>
      </c>
      <c r="B15" s="29"/>
      <c r="C15" s="29">
        <v>30000</v>
      </c>
      <c r="D15" s="28"/>
    </row>
    <row r="16" spans="1:4" x14ac:dyDescent="0.35">
      <c r="A16" s="15" t="s">
        <v>130</v>
      </c>
      <c r="B16" s="29">
        <v>64500</v>
      </c>
      <c r="C16" s="29"/>
      <c r="D16" s="28"/>
    </row>
    <row r="17" spans="1:4" x14ac:dyDescent="0.35">
      <c r="A17" s="15" t="s">
        <v>129</v>
      </c>
      <c r="B17" s="29"/>
      <c r="C17" s="29">
        <v>31500</v>
      </c>
      <c r="D17" s="28"/>
    </row>
    <row r="18" spans="1:4" x14ac:dyDescent="0.35">
      <c r="A18" s="15" t="s">
        <v>131</v>
      </c>
      <c r="B18" s="29">
        <v>137000</v>
      </c>
      <c r="C18" s="29"/>
      <c r="D18" s="28"/>
    </row>
    <row r="19" spans="1:4" x14ac:dyDescent="0.35">
      <c r="A19" s="15" t="s">
        <v>132</v>
      </c>
      <c r="B19" s="29">
        <v>130000</v>
      </c>
      <c r="C19" s="29"/>
      <c r="D19" s="28"/>
    </row>
    <row r="20" spans="1:4" x14ac:dyDescent="0.35">
      <c r="A20" s="15" t="s">
        <v>133</v>
      </c>
      <c r="B20" s="29">
        <v>8000</v>
      </c>
      <c r="C20" s="29"/>
      <c r="D20" s="28"/>
    </row>
    <row r="21" spans="1:4" x14ac:dyDescent="0.35">
      <c r="A21" s="15" t="s">
        <v>134</v>
      </c>
      <c r="B21" s="29"/>
      <c r="C21" s="29">
        <v>25000</v>
      </c>
      <c r="D21" s="28"/>
    </row>
    <row r="22" spans="1:4" x14ac:dyDescent="0.35">
      <c r="A22" s="15" t="s">
        <v>135</v>
      </c>
      <c r="B22" s="29"/>
      <c r="C22" s="29">
        <v>61000</v>
      </c>
      <c r="D22" s="28"/>
    </row>
    <row r="23" spans="1:4" x14ac:dyDescent="0.35">
      <c r="A23" s="15" t="s">
        <v>136</v>
      </c>
      <c r="B23" s="29"/>
      <c r="C23" s="29">
        <v>188250</v>
      </c>
      <c r="D23" s="28"/>
    </row>
    <row r="24" spans="1:4" x14ac:dyDescent="0.35">
      <c r="A24" s="15" t="s">
        <v>137</v>
      </c>
      <c r="B24" s="29">
        <v>6500</v>
      </c>
      <c r="C24" s="29"/>
      <c r="D24" s="28"/>
    </row>
    <row r="25" spans="1:4" x14ac:dyDescent="0.35">
      <c r="A25" s="15" t="s">
        <v>138</v>
      </c>
      <c r="B25" s="29"/>
      <c r="C25" s="29">
        <v>142500</v>
      </c>
      <c r="D25" s="28"/>
    </row>
    <row r="26" spans="1:4" x14ac:dyDescent="0.35">
      <c r="A26" s="15" t="s">
        <v>141</v>
      </c>
      <c r="B26" s="29"/>
      <c r="C26" s="29">
        <v>37500</v>
      </c>
      <c r="D26" s="28"/>
    </row>
    <row r="27" spans="1:4" x14ac:dyDescent="0.35">
      <c r="A27" s="15" t="s">
        <v>142</v>
      </c>
      <c r="B27" s="29"/>
      <c r="C27" s="29">
        <v>108500</v>
      </c>
      <c r="D27" s="28"/>
    </row>
    <row r="28" spans="1:4" ht="17" x14ac:dyDescent="0.5">
      <c r="A28" s="15" t="s">
        <v>143</v>
      </c>
      <c r="B28" s="30"/>
      <c r="C28" s="31">
        <v>1750</v>
      </c>
      <c r="D28" s="28"/>
    </row>
    <row r="29" spans="1:4" x14ac:dyDescent="0.35">
      <c r="A29" s="15"/>
      <c r="B29" s="29">
        <f>SUM(B7:B28)</f>
        <v>1300000</v>
      </c>
      <c r="C29" s="29">
        <f>SUM(C7:C28)</f>
        <v>1300000</v>
      </c>
      <c r="D29" s="15"/>
    </row>
    <row r="30" spans="1:4" x14ac:dyDescent="0.35">
      <c r="A30" s="32"/>
      <c r="B30" s="28"/>
      <c r="C30" s="28"/>
      <c r="D30" s="28"/>
    </row>
    <row r="31" spans="1:4" x14ac:dyDescent="0.35">
      <c r="A31" s="16" t="s">
        <v>144</v>
      </c>
      <c r="B31" s="15"/>
      <c r="C31" s="15"/>
      <c r="D31" s="15"/>
    </row>
    <row r="32" spans="1:4" x14ac:dyDescent="0.35">
      <c r="A32" s="15" t="s">
        <v>145</v>
      </c>
      <c r="B32" s="15"/>
      <c r="C32" s="15"/>
      <c r="D32" s="15"/>
    </row>
    <row r="33" spans="1:4" x14ac:dyDescent="0.35">
      <c r="A33" s="15" t="s">
        <v>146</v>
      </c>
      <c r="B33" s="15"/>
      <c r="C33" s="15"/>
      <c r="D33" s="15"/>
    </row>
    <row r="34" spans="1:4" x14ac:dyDescent="0.35">
      <c r="A34" s="15" t="s">
        <v>147</v>
      </c>
      <c r="B34" s="15"/>
      <c r="C34" s="15"/>
      <c r="D34" s="15"/>
    </row>
    <row r="35" spans="1:4" x14ac:dyDescent="0.35">
      <c r="A35" s="15" t="s">
        <v>148</v>
      </c>
      <c r="B35" s="15"/>
      <c r="C35" s="15"/>
      <c r="D35" s="15"/>
    </row>
    <row r="36" spans="1:4" x14ac:dyDescent="0.35">
      <c r="A36" s="15" t="s">
        <v>149</v>
      </c>
      <c r="B36" s="15"/>
      <c r="C36" s="15"/>
      <c r="D36" s="15"/>
    </row>
    <row r="37" spans="1:4" x14ac:dyDescent="0.35">
      <c r="A37" s="15" t="s">
        <v>150</v>
      </c>
      <c r="B37" s="15"/>
      <c r="C37" s="15"/>
      <c r="D37" s="15"/>
    </row>
    <row r="38" spans="1:4" x14ac:dyDescent="0.35">
      <c r="A38" s="15" t="s">
        <v>151</v>
      </c>
      <c r="B38" s="15"/>
      <c r="C38" s="15"/>
      <c r="D38" s="15"/>
    </row>
    <row r="39" spans="1:4" x14ac:dyDescent="0.35">
      <c r="A39" s="15" t="s">
        <v>152</v>
      </c>
      <c r="B39" s="15"/>
      <c r="C39" s="15"/>
      <c r="D39" s="15"/>
    </row>
    <row r="40" spans="1:4" x14ac:dyDescent="0.35">
      <c r="B40" s="15"/>
      <c r="C40" s="15"/>
      <c r="D40" s="15"/>
    </row>
    <row r="41" spans="1:4" x14ac:dyDescent="0.35">
      <c r="A41" s="15" t="s">
        <v>153</v>
      </c>
      <c r="B41" s="15"/>
      <c r="C41" s="15"/>
      <c r="D41" s="15"/>
    </row>
    <row r="42" spans="1:4" x14ac:dyDescent="0.35">
      <c r="A42" s="15" t="s">
        <v>154</v>
      </c>
      <c r="B42" s="15"/>
      <c r="C42" s="15"/>
      <c r="D42" s="15"/>
    </row>
    <row r="43" spans="1:4" x14ac:dyDescent="0.35">
      <c r="A43" s="15"/>
      <c r="B43" s="15"/>
      <c r="C43" s="15"/>
      <c r="D43" s="15"/>
    </row>
    <row r="44" spans="1:4" x14ac:dyDescent="0.35">
      <c r="A44" s="15" t="s">
        <v>155</v>
      </c>
      <c r="B44" s="15"/>
      <c r="C44" s="15"/>
      <c r="D44" s="15"/>
    </row>
    <row r="45" spans="1:4" x14ac:dyDescent="0.35">
      <c r="A45" s="15" t="s">
        <v>156</v>
      </c>
      <c r="B45" s="15"/>
      <c r="C45" s="15"/>
      <c r="D45" s="15"/>
    </row>
    <row r="46" spans="1:4" ht="15" customHeight="1" x14ac:dyDescent="0.35">
      <c r="A46" s="15" t="s">
        <v>157</v>
      </c>
      <c r="B46" s="15"/>
      <c r="C46" s="15"/>
      <c r="D46" s="15"/>
    </row>
    <row r="47" spans="1:4" ht="15" customHeight="1" x14ac:dyDescent="0.35">
      <c r="A47" s="15"/>
      <c r="B47" s="15"/>
      <c r="C47" s="15"/>
      <c r="D47" s="15"/>
    </row>
    <row r="48" spans="1:4" x14ac:dyDescent="0.35">
      <c r="A48" s="15" t="s">
        <v>158</v>
      </c>
      <c r="B48" s="15"/>
      <c r="C48" s="15"/>
      <c r="D48" s="15"/>
    </row>
    <row r="49" spans="1:4" x14ac:dyDescent="0.35">
      <c r="A49" s="15" t="s">
        <v>159</v>
      </c>
      <c r="B49" s="15"/>
      <c r="C49" s="15"/>
      <c r="D49" s="15"/>
    </row>
    <row r="50" spans="1:4" x14ac:dyDescent="0.35">
      <c r="A50" s="15" t="s">
        <v>160</v>
      </c>
      <c r="B50" s="15"/>
      <c r="C50" s="15"/>
      <c r="D50" s="15"/>
    </row>
    <row r="51" spans="1:4" x14ac:dyDescent="0.35">
      <c r="A51" s="15"/>
      <c r="B51" s="15"/>
      <c r="C51" s="15"/>
      <c r="D51" s="15"/>
    </row>
    <row r="52" spans="1:4" x14ac:dyDescent="0.35">
      <c r="A52" s="15" t="s">
        <v>161</v>
      </c>
      <c r="B52" s="15"/>
      <c r="C52" s="15"/>
      <c r="D52" s="15"/>
    </row>
    <row r="53" spans="1:4" x14ac:dyDescent="0.35">
      <c r="A53" s="15" t="s">
        <v>162</v>
      </c>
      <c r="B53" s="15"/>
      <c r="C53" s="15"/>
      <c r="D53" s="15"/>
    </row>
    <row r="54" spans="1:4" x14ac:dyDescent="0.35">
      <c r="A54" s="15"/>
      <c r="B54" s="15"/>
      <c r="C54" s="15"/>
      <c r="D54" s="15"/>
    </row>
    <row r="55" spans="1:4" x14ac:dyDescent="0.35">
      <c r="A55" s="15" t="s">
        <v>163</v>
      </c>
      <c r="B55" s="15"/>
      <c r="C55" s="15"/>
      <c r="D55" s="15"/>
    </row>
    <row r="56" spans="1:4" x14ac:dyDescent="0.35">
      <c r="A56" s="15"/>
      <c r="B56" s="15"/>
      <c r="C56" s="15"/>
      <c r="D56" s="15"/>
    </row>
    <row r="57" spans="1:4" x14ac:dyDescent="0.35">
      <c r="A57" s="16" t="s">
        <v>27</v>
      </c>
      <c r="B57" s="15"/>
      <c r="C57" s="15"/>
      <c r="D57" s="15"/>
    </row>
    <row r="58" spans="1:4" x14ac:dyDescent="0.35">
      <c r="A58" s="15" t="s">
        <v>164</v>
      </c>
      <c r="B58" s="15"/>
      <c r="C58" s="15"/>
      <c r="D58" s="15"/>
    </row>
    <row r="59" spans="1:4" x14ac:dyDescent="0.35">
      <c r="A59" s="15"/>
      <c r="B59" s="15"/>
      <c r="C59" s="15"/>
      <c r="D59" s="15"/>
    </row>
    <row r="60" spans="1:4" x14ac:dyDescent="0.35">
      <c r="A60" s="15" t="s">
        <v>165</v>
      </c>
      <c r="B60" s="15"/>
      <c r="C60" s="15"/>
      <c r="D60" s="15"/>
    </row>
    <row r="61" spans="1:4" x14ac:dyDescent="0.35">
      <c r="A61" s="15" t="s">
        <v>166</v>
      </c>
      <c r="B61" s="15"/>
      <c r="C61" s="15"/>
      <c r="D61" s="15"/>
    </row>
    <row r="62" spans="1:4" x14ac:dyDescent="0.35">
      <c r="A62" s="15" t="s">
        <v>167</v>
      </c>
      <c r="B62" s="15"/>
      <c r="C62" s="15"/>
      <c r="D6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INCOMPLETE RECORDS-ANGELA</vt:lpstr>
      <vt:lpstr>RHINO LIMITED</vt:lpstr>
      <vt:lpstr>BELLA OMARI</vt:lpstr>
      <vt:lpstr>PUBLISHED ACCOUNTS FARMLAND LTD</vt:lpstr>
      <vt:lpstr>PUBLISHED ACCOUNTS-LAKERS LTD</vt:lpstr>
      <vt:lpstr>INCOME STATEMENTS-HIBISCUS LTD</vt:lpstr>
      <vt:lpstr>PUBLISHED FS-SALAMA LTD</vt:lpstr>
      <vt:lpstr>GALA LIMITED-FS</vt:lpstr>
      <vt:lpstr>BDA DECEMBER 2023 Q21 </vt:lpstr>
      <vt:lpstr>BDA APRIL 2024 Q24-INCOMPLETE</vt:lpstr>
      <vt:lpstr>BDA AUGUST 2025 Q21</vt:lpstr>
      <vt:lpstr>FLEX LIMITED-PUBLISHED 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OMONDI OTIENO</dc:creator>
  <cp:lastModifiedBy>OMONDI OTIENO</cp:lastModifiedBy>
  <dcterms:created xsi:type="dcterms:W3CDTF">2024-08-29T15:20:29Z</dcterms:created>
  <dcterms:modified xsi:type="dcterms:W3CDTF">2025-09-24T19:52:28Z</dcterms:modified>
</cp:coreProperties>
</file>