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LINTON 2026\BACKED DATA\CPA ITEMS\BDA\JAN-APRIL 2026\"/>
    </mc:Choice>
  </mc:AlternateContent>
  <xr:revisionPtr revIDLastSave="0" documentId="13_ncr:1_{4473F5C8-1B1B-46DF-B4F5-27894267A73F}" xr6:coauthVersionLast="47" xr6:coauthVersionMax="47" xr10:uidLastSave="{00000000-0000-0000-0000-000000000000}"/>
  <bookViews>
    <workbookView xWindow="-110" yWindow="-110" windowWidth="19420" windowHeight="10300" firstSheet="10" activeTab="12" xr2:uid="{D7879FA6-FAB6-4725-A3A1-34374763BEA6}"/>
  </bookViews>
  <sheets>
    <sheet name="Dacom ventures" sheetId="19" r:id="rId1"/>
    <sheet name="Clintex limited" sheetId="18" r:id="rId2"/>
    <sheet name="INCOMPLETE RECORDS-ANGELA" sheetId="3" r:id="rId3"/>
    <sheet name="RHINO LIMITED" sheetId="15" r:id="rId4"/>
    <sheet name="BELLA OMARI" sheetId="12" r:id="rId5"/>
    <sheet name="PUBLISHED ACCOUNTS FARMLAND LTD" sheetId="13" r:id="rId6"/>
    <sheet name="PUBLISHED ACCOUNTS-LAKERS LTD" sheetId="1" r:id="rId7"/>
    <sheet name="INCOME STATEMENTS-HIBISCUS LTD" sheetId="2" r:id="rId8"/>
    <sheet name="PUBLISHED FS-SALAMA LTD" sheetId="8" r:id="rId9"/>
    <sheet name="GALA LIMITED-FS" sheetId="5" r:id="rId10"/>
    <sheet name="BDA DECEMBER 2023 Q21 " sheetId="4" r:id="rId11"/>
    <sheet name="BDA APRIL 2024 Q24-INCOMPLETE" sheetId="9" r:id="rId12"/>
    <sheet name="BDA AUGUST 2025 Q21" sheetId="16" r:id="rId13"/>
    <sheet name="FLEX LIMITED-PUBLISHED ACCOUNTS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7" i="4" l="1"/>
  <c r="Y35" i="4"/>
  <c r="Y34" i="4"/>
  <c r="Y11" i="4"/>
  <c r="Y4" i="4"/>
  <c r="Y7" i="4"/>
  <c r="Y8" i="4"/>
  <c r="Y9" i="4"/>
  <c r="Y26" i="4"/>
  <c r="Y32" i="4"/>
  <c r="Y31" i="4"/>
  <c r="Y30" i="4"/>
  <c r="Y23" i="4"/>
  <c r="Y21" i="4"/>
  <c r="Y20" i="4"/>
  <c r="Y19" i="4"/>
  <c r="Y18" i="4"/>
  <c r="Y15" i="4"/>
  <c r="I30" i="4"/>
  <c r="J30" i="4"/>
  <c r="K30" i="4"/>
  <c r="L30" i="4"/>
  <c r="N30" i="4" s="1"/>
  <c r="M30" i="4"/>
  <c r="N24" i="4"/>
  <c r="N25" i="4"/>
  <c r="N26" i="4"/>
  <c r="N27" i="4"/>
  <c r="N28" i="4"/>
  <c r="N29" i="4"/>
  <c r="K29" i="4"/>
  <c r="M28" i="4"/>
  <c r="M27" i="4"/>
  <c r="L24" i="4"/>
  <c r="K24" i="4"/>
  <c r="J24" i="4"/>
  <c r="I24" i="4"/>
  <c r="T16" i="4"/>
  <c r="T15" i="4"/>
  <c r="T14" i="4"/>
  <c r="T13" i="4"/>
  <c r="T12" i="4"/>
  <c r="T11" i="4"/>
  <c r="T8" i="4"/>
  <c r="T7" i="4"/>
  <c r="T6" i="4"/>
  <c r="T5" i="4"/>
  <c r="T4" i="4"/>
  <c r="J19" i="4"/>
  <c r="K19" i="4"/>
  <c r="L19" i="4"/>
  <c r="M19" i="4"/>
  <c r="N19" i="4"/>
  <c r="O19" i="4"/>
  <c r="N18" i="4"/>
  <c r="K17" i="4"/>
  <c r="L16" i="4"/>
  <c r="J15" i="4"/>
  <c r="J14" i="4"/>
  <c r="I71" i="4"/>
  <c r="I70" i="4"/>
  <c r="I64" i="4"/>
  <c r="J58" i="4"/>
  <c r="K57" i="4"/>
  <c r="J57" i="4"/>
  <c r="J56" i="4"/>
  <c r="K55" i="4"/>
  <c r="I54" i="4"/>
  <c r="I56" i="4" s="1"/>
  <c r="J54" i="4"/>
  <c r="J37" i="4"/>
  <c r="J39" i="4" s="1"/>
  <c r="H48" i="4"/>
  <c r="J48" i="4"/>
  <c r="H39" i="4"/>
  <c r="J36" i="4"/>
  <c r="H36" i="4"/>
  <c r="I58" i="4" l="1"/>
  <c r="K56" i="4"/>
  <c r="AK39" i="18"/>
  <c r="AK38" i="18"/>
  <c r="AK36" i="18"/>
  <c r="AK37" i="18"/>
  <c r="AK35" i="18"/>
  <c r="AK34" i="18"/>
  <c r="AK33" i="18"/>
  <c r="AK30" i="18"/>
  <c r="AK27" i="18"/>
  <c r="AK26" i="18"/>
  <c r="AK25" i="18"/>
  <c r="AK24" i="18"/>
  <c r="AK23" i="18"/>
  <c r="AK20" i="18"/>
  <c r="AK19" i="18"/>
  <c r="AK15" i="18"/>
  <c r="AK13" i="18"/>
  <c r="AK12" i="18"/>
  <c r="AK11" i="18"/>
  <c r="AK8" i="18"/>
  <c r="Y14" i="18"/>
  <c r="Z14" i="18"/>
  <c r="AA14" i="18"/>
  <c r="AC14" i="18"/>
  <c r="AD14" i="18"/>
  <c r="AE9" i="18"/>
  <c r="AE11" i="18"/>
  <c r="AE13" i="18"/>
  <c r="S16" i="18"/>
  <c r="S15" i="18"/>
  <c r="O28" i="18"/>
  <c r="O29" i="18" s="1"/>
  <c r="U15" i="18" s="1"/>
  <c r="O11" i="18"/>
  <c r="K6" i="18"/>
  <c r="K7" i="18"/>
  <c r="K8" i="18"/>
  <c r="K9" i="18"/>
  <c r="J10" i="18"/>
  <c r="J11" i="18"/>
  <c r="K12" i="18"/>
  <c r="K13" i="18"/>
  <c r="J14" i="18"/>
  <c r="O8" i="18" s="1"/>
  <c r="J15" i="18"/>
  <c r="K16" i="18"/>
  <c r="O45" i="18" s="1"/>
  <c r="J17" i="18"/>
  <c r="K18" i="18"/>
  <c r="K19" i="18"/>
  <c r="K20" i="18"/>
  <c r="J21" i="18"/>
  <c r="J23" i="18"/>
  <c r="O10" i="18" s="1"/>
  <c r="J24" i="18"/>
  <c r="O9" i="18" s="1"/>
  <c r="K25" i="18"/>
  <c r="O46" i="18" s="1"/>
  <c r="J27" i="18"/>
  <c r="O21" i="18" s="1"/>
  <c r="J28" i="18"/>
  <c r="O37" i="18" s="1"/>
  <c r="O38" i="18" s="1"/>
  <c r="U16" i="18" s="1"/>
  <c r="J29" i="18"/>
  <c r="O22" i="18" s="1"/>
  <c r="J31" i="18"/>
  <c r="AB12" i="18" s="1"/>
  <c r="AE12" i="18" s="1"/>
  <c r="J32" i="18"/>
  <c r="K33" i="18"/>
  <c r="J34" i="18"/>
  <c r="O23" i="18" s="1"/>
  <c r="J35" i="18"/>
  <c r="K36" i="18"/>
  <c r="K38" i="18"/>
  <c r="O14" i="18" s="1"/>
  <c r="J39" i="18"/>
  <c r="O13" i="18" s="1"/>
  <c r="K40" i="18"/>
  <c r="K42" i="18"/>
  <c r="K43" i="18"/>
  <c r="K44" i="18"/>
  <c r="O15" i="18" s="1"/>
  <c r="K45" i="18"/>
  <c r="J46" i="18"/>
  <c r="U18" i="18" s="1"/>
  <c r="K47" i="18"/>
  <c r="J48" i="18"/>
  <c r="K49" i="18"/>
  <c r="J50" i="18"/>
  <c r="K50" i="18"/>
  <c r="J51" i="18"/>
  <c r="K51" i="18"/>
  <c r="J52" i="18"/>
  <c r="K52" i="18"/>
  <c r="J53" i="18"/>
  <c r="K53" i="18"/>
  <c r="J54" i="18"/>
  <c r="K54" i="18"/>
  <c r="J55" i="18"/>
  <c r="K55" i="18"/>
  <c r="J56" i="18"/>
  <c r="K56" i="18"/>
  <c r="J57" i="18"/>
  <c r="K57" i="18"/>
  <c r="J58" i="18"/>
  <c r="K58" i="18"/>
  <c r="J59" i="18"/>
  <c r="K59" i="18"/>
  <c r="K5" i="18"/>
  <c r="U6" i="18" s="1"/>
  <c r="J26" i="19"/>
  <c r="J27" i="19" s="1"/>
  <c r="G26" i="18"/>
  <c r="J26" i="18" s="1"/>
  <c r="O20" i="18" s="1"/>
  <c r="G41" i="18"/>
  <c r="J41" i="18" s="1"/>
  <c r="O24" i="18" s="1"/>
  <c r="G37" i="18"/>
  <c r="H37" i="18"/>
  <c r="H22" i="18"/>
  <c r="J22" i="18" s="1"/>
  <c r="J66" i="18"/>
  <c r="E60" i="18"/>
  <c r="D60" i="18"/>
  <c r="AD17" i="19"/>
  <c r="AC17" i="19"/>
  <c r="X30" i="19"/>
  <c r="X29" i="19"/>
  <c r="X31" i="19" s="1"/>
  <c r="X33" i="19" s="1"/>
  <c r="X34" i="19" s="1"/>
  <c r="X23" i="19"/>
  <c r="X13" i="19"/>
  <c r="X12" i="19"/>
  <c r="X14" i="19" s="1"/>
  <c r="X15" i="19" s="1"/>
  <c r="X11" i="19"/>
  <c r="X10" i="19"/>
  <c r="X5" i="19"/>
  <c r="X7" i="19" s="1"/>
  <c r="W30" i="19"/>
  <c r="W31" i="19" s="1"/>
  <c r="W33" i="19" s="1"/>
  <c r="W29" i="19"/>
  <c r="W20" i="19"/>
  <c r="W12" i="19"/>
  <c r="W11" i="19"/>
  <c r="W10" i="19"/>
  <c r="W6" i="19"/>
  <c r="W7" i="19" s="1"/>
  <c r="W5" i="19"/>
  <c r="Q20" i="19"/>
  <c r="R24" i="19" s="1"/>
  <c r="E26" i="19"/>
  <c r="J50" i="19"/>
  <c r="J55" i="19" s="1"/>
  <c r="L55" i="19"/>
  <c r="J40" i="19"/>
  <c r="J45" i="19" s="1"/>
  <c r="L45" i="19"/>
  <c r="L31" i="19"/>
  <c r="L36" i="19"/>
  <c r="J36" i="19"/>
  <c r="L27" i="19"/>
  <c r="Q7" i="19"/>
  <c r="L15" i="19"/>
  <c r="Q8" i="19" s="1"/>
  <c r="R9" i="19" s="1"/>
  <c r="J14" i="19"/>
  <c r="J17" i="19"/>
  <c r="L13" i="19"/>
  <c r="L18" i="19" s="1"/>
  <c r="J18" i="19"/>
  <c r="Q9" i="19"/>
  <c r="J6" i="19"/>
  <c r="L4" i="19"/>
  <c r="L9" i="19" s="1"/>
  <c r="L8" i="19"/>
  <c r="J4" i="19"/>
  <c r="I60" i="4" l="1"/>
  <c r="K58" i="4"/>
  <c r="K59" i="4" s="1"/>
  <c r="J59" i="4" s="1"/>
  <c r="J60" i="4" s="1"/>
  <c r="O47" i="18"/>
  <c r="U10" i="18" s="1"/>
  <c r="O25" i="18"/>
  <c r="U14" i="18" s="1"/>
  <c r="O16" i="18"/>
  <c r="U7" i="18" s="1"/>
  <c r="U8" i="18" s="1"/>
  <c r="U11" i="18" s="1"/>
  <c r="U17" i="18" s="1"/>
  <c r="U19" i="18" s="1"/>
  <c r="AB10" i="18" s="1"/>
  <c r="K37" i="18"/>
  <c r="K60" i="18" s="1"/>
  <c r="J37" i="18"/>
  <c r="J60" i="18" s="1"/>
  <c r="H60" i="18"/>
  <c r="G60" i="18"/>
  <c r="W13" i="19"/>
  <c r="W14" i="19"/>
  <c r="D62" i="18"/>
  <c r="X36" i="19"/>
  <c r="W15" i="19"/>
  <c r="J9" i="19"/>
  <c r="R4" i="19"/>
  <c r="R10" i="19" s="1"/>
  <c r="R12" i="19" s="1"/>
  <c r="R25" i="19" s="1"/>
  <c r="R27" i="19" s="1"/>
  <c r="W22" i="19" s="1"/>
  <c r="W23" i="19" s="1"/>
  <c r="W34" i="19" s="1"/>
  <c r="C19" i="19"/>
  <c r="B54" i="16"/>
  <c r="D34" i="16"/>
  <c r="C34" i="16"/>
  <c r="D28" i="16"/>
  <c r="B28" i="15"/>
  <c r="C28" i="15"/>
  <c r="AB14" i="18" l="1"/>
  <c r="AE14" i="18" s="1"/>
  <c r="AE10" i="18"/>
  <c r="G62" i="18"/>
  <c r="J62" i="18"/>
  <c r="W36" i="19"/>
  <c r="C29" i="4"/>
  <c r="B29" i="4"/>
  <c r="C23" i="2" l="1"/>
  <c r="C17" i="2"/>
  <c r="C16" i="2"/>
  <c r="B22" i="2"/>
  <c r="B24" i="2"/>
  <c r="B29" i="1"/>
  <c r="B31" i="1"/>
  <c r="C26" i="1"/>
  <c r="B38" i="1"/>
  <c r="C25" i="1"/>
  <c r="B37" i="1"/>
  <c r="B36" i="1"/>
  <c r="C24" i="1"/>
  <c r="C23" i="1"/>
  <c r="B18" i="1"/>
  <c r="B29" i="2" l="1"/>
  <c r="C46" i="1"/>
  <c r="C29" i="2"/>
  <c r="B30" i="2" l="1"/>
  <c r="C31" i="5"/>
  <c r="B31" i="5"/>
  <c r="B46" i="1"/>
  <c r="B47" i="1" s="1"/>
</calcChain>
</file>

<file path=xl/sharedStrings.xml><?xml version="1.0" encoding="utf-8"?>
<sst xmlns="http://schemas.openxmlformats.org/spreadsheetml/2006/main" count="905" uniqueCount="613">
  <si>
    <t xml:space="preserve"> </t>
  </si>
  <si>
    <t xml:space="preserve">Sh.“000” </t>
  </si>
  <si>
    <t>Revenue</t>
  </si>
  <si>
    <t>Cost of sales</t>
  </si>
  <si>
    <t>Distribution costs</t>
  </si>
  <si>
    <t>Administrative expenses</t>
  </si>
  <si>
    <t>Bank balance</t>
  </si>
  <si>
    <t>Ordinary share capital (Sh.10 par value)</t>
  </si>
  <si>
    <t>Share premium</t>
  </si>
  <si>
    <t>Retained earnings as at 1 July 2023</t>
  </si>
  <si>
    <t>Property at cost (Buildings: Sh.150 million)</t>
  </si>
  <si>
    <t>Plant and equipment at cost</t>
  </si>
  <si>
    <t>Motor vehicles at cost</t>
  </si>
  <si>
    <t>Furniture and fixtures at cost</t>
  </si>
  <si>
    <t>Accumulated depreciation as at 1 July 2023:</t>
  </si>
  <si>
    <t xml:space="preserve">  Deferred tax</t>
  </si>
  <si>
    <t xml:space="preserve">  Current tax</t>
  </si>
  <si>
    <t>Investment property at fair value</t>
  </si>
  <si>
    <t>12% bank loan</t>
  </si>
  <si>
    <t xml:space="preserve">Interim dividend paid                                                     </t>
  </si>
  <si>
    <t xml:space="preserve">Additional information: </t>
  </si>
  <si>
    <t xml:space="preserve">Assets </t>
  </si>
  <si>
    <t xml:space="preserve">Rate per annum </t>
  </si>
  <si>
    <t xml:space="preserve">Plant and equipment </t>
  </si>
  <si>
    <t xml:space="preserve">Motor vehicles </t>
  </si>
  <si>
    <t xml:space="preserve">Furniture and fixtures </t>
  </si>
  <si>
    <t>The corporation tax rate applicable to Lakers Limited is 30%.</t>
  </si>
  <si>
    <t xml:space="preserve">Required: </t>
  </si>
  <si>
    <t xml:space="preserve">(i)                  Statement of profit or loss and other comprehensive income for the year ended 30 June 2024. </t>
  </si>
  <si>
    <t xml:space="preserve">(ii)                Statement of changes in equity for the year ended 30 June 2024. </t>
  </si>
  <si>
    <t xml:space="preserve">(iii)              Statement of financial position as at 30 June 2024. </t>
  </si>
  <si>
    <t>The buildings were being depreciated on a straight line basis over their economic useful life, originally of 50 years and annual depreciation charged to administrative expenses.</t>
  </si>
  <si>
    <t xml:space="preserve"> However, the company does not intend to account for deferred tax on the revaluation surplus.</t>
  </si>
  <si>
    <t xml:space="preserve">The remaining useful life of buildings remained unchanged. </t>
  </si>
  <si>
    <t>Lakers Limited will make annual transfer to retained earnings in respect of excess depreciation upon revaluation of its assets.</t>
  </si>
  <si>
    <t xml:space="preserve">1.  On 1 July 2023, the property of Lakers Limited was revalued for the first time to a market value of Sh.190 million of which Sh.100 million related to the buildings. </t>
  </si>
  <si>
    <t>2. Depreciation on other non-current assets is to be provided and allocated as follows:</t>
  </si>
  <si>
    <t>3. The 12% bank loan was issued on 1 October 2023 with the same effective interest rate as the coupon rate. Interest is payable semi-annually on 31 March and 30 September.</t>
  </si>
  <si>
    <t>4.Investment property has been recorded at its fair value on 1 July 2023. The fair value gain on the investment property for the year ended 30 June 2024 amounted to Sh.1,100,000.</t>
  </si>
  <si>
    <t xml:space="preserve"> In addition, the carrying amounts of Lakers Limited’s net assets exceeded their tax bases by Sh.73 million at       30 June 2024.</t>
  </si>
  <si>
    <t xml:space="preserve">5.The balance on the current tax in the above trial balance represents the withholding tax paid on the company’s behalf. </t>
  </si>
  <si>
    <t>The current income tax for the year ended 30 June 2024 is estimated at Sh.69 million.</t>
  </si>
  <si>
    <t>The rights issue had already been posted in the financial records of Lakers Limited.</t>
  </si>
  <si>
    <t xml:space="preserve">6.  During the year ended 30 June 2024, the company made a rights issue of ordinary shares at a concessionary price of Sh.12 per share, </t>
  </si>
  <si>
    <t xml:space="preserve">on the basis of one new share for every five held. </t>
  </si>
  <si>
    <t>Sh.“000 "</t>
  </si>
  <si>
    <t xml:space="preserve">                                                                                         -Buildings</t>
  </si>
  <si>
    <t xml:space="preserve">                                                                                        -Plant and equipment</t>
  </si>
  <si>
    <t xml:space="preserve">                                                                                        -Motor vehicles</t>
  </si>
  <si>
    <t xml:space="preserve">                                                                                       - Furniture and fixtures</t>
  </si>
  <si>
    <t xml:space="preserve"> trade payables</t>
  </si>
  <si>
    <t>Trade receivables</t>
  </si>
  <si>
    <t>Ordinary share capital of Sh.100 each</t>
  </si>
  <si>
    <t xml:space="preserve">  12% preference share capital of Sh.100 each</t>
  </si>
  <si>
    <t xml:space="preserve">  Share premium</t>
  </si>
  <si>
    <t xml:space="preserve">  10% debentures</t>
  </si>
  <si>
    <t xml:space="preserve">  Accounts payable</t>
  </si>
  <si>
    <t xml:space="preserve">  Accounts receivable</t>
  </si>
  <si>
    <t xml:space="preserve">  Sales      </t>
  </si>
  <si>
    <t xml:space="preserve">  Purchases    </t>
  </si>
  <si>
    <t xml:space="preserve">  Discounts allowed</t>
  </si>
  <si>
    <t>Discounts received</t>
  </si>
  <si>
    <t>Sh.“000”</t>
  </si>
  <si>
    <t>Freehold buildings</t>
  </si>
  <si>
    <t>Furniture and fittings</t>
  </si>
  <si>
    <t xml:space="preserve">   </t>
  </si>
  <si>
    <t>Accumulated depreciation:</t>
  </si>
  <si>
    <t xml:space="preserve">  Freehold buildings</t>
  </si>
  <si>
    <t xml:space="preserve">  Furniture and fittings</t>
  </si>
  <si>
    <t>Inventory (1 July 2023)</t>
  </si>
  <si>
    <t>Returns outward</t>
  </si>
  <si>
    <t xml:space="preserve">Rent expenses </t>
  </si>
  <si>
    <t>Selling and distribution expenses</t>
  </si>
  <si>
    <t>Bad debts written off</t>
  </si>
  <si>
    <t>Allowance for doubtful debts</t>
  </si>
  <si>
    <t>Retained earnings (1 July 2023)</t>
  </si>
  <si>
    <t>Goodwill</t>
  </si>
  <si>
    <t xml:space="preserve">Bank overdraft </t>
  </si>
  <si>
    <t xml:space="preserve">(a)  The following trial balance was extracted from the books of Hibiscus Ltd. as at 30 June 2024: </t>
  </si>
  <si>
    <t>The following additional information is available:</t>
  </si>
  <si>
    <t xml:space="preserve">Asset </t>
  </si>
  <si>
    <t xml:space="preserve">Rate per annum (%) </t>
  </si>
  <si>
    <t xml:space="preserve">Freehold buildings </t>
  </si>
  <si>
    <t xml:space="preserve">Furniture and fittings </t>
  </si>
  <si>
    <t xml:space="preserve">  </t>
  </si>
  <si>
    <t>(10 marks)</t>
  </si>
  <si>
    <t>(6 marks)</t>
  </si>
  <si>
    <t>sh"000"</t>
  </si>
  <si>
    <t xml:space="preserve">(i) Statement of profit or loss for the year ended 30 June 2024.  </t>
  </si>
  <si>
    <t xml:space="preserve">9.  Corporation tax is charged at the rate of 30% of the net profit.  </t>
  </si>
  <si>
    <t>7.  As at 30 June 2024, inventory was valued at Sh.7,280,000.</t>
  </si>
  <si>
    <t>6 The company paid the interest on debentures for the year ended 30 June 2024 on 31 July 2024.</t>
  </si>
  <si>
    <t>5.  Administrative expenses accrued as at 30 June 2024 amounted to Sh.95,000.</t>
  </si>
  <si>
    <t>4.  Rent expenses prepaid as at 30 June 2024 amounted to Sh.52,000.</t>
  </si>
  <si>
    <t xml:space="preserve">3.  The allowance for doubtful debt as at 30 June 2024 is to be adjusted to 10% of accounts receivable.  </t>
  </si>
  <si>
    <t>1.   Depreciation on non-current assets is provided on a straight line basis at the following rates:</t>
  </si>
  <si>
    <t xml:space="preserve">QUESTION ONE </t>
  </si>
  <si>
    <t xml:space="preserve">4. Credit sales during the year amounted to Sh.125,000,000 while cash sales amounted to Sh.6,500,000. </t>
  </si>
  <si>
    <t xml:space="preserve">As at 30 June 2024, Sh.3,000,000 accounts payable to suppliers was still outstanding. </t>
  </si>
  <si>
    <t xml:space="preserve">7. As at 30 June 2024, inventory was valued at Sh.7,200,000. </t>
  </si>
  <si>
    <t xml:space="preserve">8. Credit suppliers and credit customers are paid and pay through the bank respectively. </t>
  </si>
  <si>
    <t>9. The following payments were made through the bank during the year:</t>
  </si>
  <si>
    <t xml:space="preserve">Expenses </t>
  </si>
  <si>
    <t>Rent expenses</t>
  </si>
  <si>
    <t>Purchase of furniture (1 July 2023)</t>
  </si>
  <si>
    <t>Salaries and wages</t>
  </si>
  <si>
    <t>Transport</t>
  </si>
  <si>
    <t>Insurance</t>
  </si>
  <si>
    <t>Advertisement</t>
  </si>
  <si>
    <t>Repair of motor vehicle (van)</t>
  </si>
  <si>
    <t>Electricity and internet</t>
  </si>
  <si>
    <t>Carriage inwards</t>
  </si>
  <si>
    <t xml:space="preserve">10. Furniture was to be depreciated at the rate of 15% per annum on a straight line basis. </t>
  </si>
  <si>
    <t>(a) Statement of profit or loss for the year ended 30 June 2024. (12 marks)</t>
  </si>
  <si>
    <t xml:space="preserve"> (b) Statement of financial position as at 30 June 2024. (8 marks)</t>
  </si>
  <si>
    <t>SECTION II (60 MARKS)</t>
  </si>
  <si>
    <t>Answer BOTH questions in this Section.</t>
  </si>
  <si>
    <t>QUESTION 21</t>
  </si>
  <si>
    <t>Fanisi Limited, a listed company, has provided the following trial balance as at 30 June 2023.</t>
  </si>
  <si>
    <t>DR</t>
  </si>
  <si>
    <t>CR</t>
  </si>
  <si>
    <t>Sh."000"</t>
  </si>
  <si>
    <t>Purchases</t>
  </si>
  <si>
    <t>Inventory as at 1 July 2022</t>
  </si>
  <si>
    <t>Distribution Costs</t>
  </si>
  <si>
    <t>Administration Expenses</t>
  </si>
  <si>
    <t>Rent Income</t>
  </si>
  <si>
    <t>Land and Buildings</t>
  </si>
  <si>
    <t xml:space="preserve">        Accumulated depreciation as at 1 July 2022</t>
  </si>
  <si>
    <t>Plant and equipment</t>
  </si>
  <si>
    <t>Investment Property</t>
  </si>
  <si>
    <t>Trade Receivables</t>
  </si>
  <si>
    <t>Cash and Cash Equivalents</t>
  </si>
  <si>
    <t>Ordinary Share Capital</t>
  </si>
  <si>
    <t>Share Premium</t>
  </si>
  <si>
    <t>Retained Earnings as at 1 July 2022</t>
  </si>
  <si>
    <t>Dividends Paid</t>
  </si>
  <si>
    <t>General Reserve</t>
  </si>
  <si>
    <t>Equipment</t>
  </si>
  <si>
    <t>Bank</t>
  </si>
  <si>
    <t>8% Loan stock</t>
  </si>
  <si>
    <t>Trade Payables</t>
  </si>
  <si>
    <t>Proceeds on sale of equipment</t>
  </si>
  <si>
    <t>Further information to be taken into account:</t>
  </si>
  <si>
    <t xml:space="preserve">1.   Inventory is provided at Sh.97,000,000 at cost and Sh.95,250, 000 at net realisable value. </t>
  </si>
  <si>
    <t xml:space="preserve">2.   At the beginning of the year, Fanisi Limited disposed of some old equipment for Sh.1,750,000. The equipment had cost Sh.3,750, 000 and had </t>
  </si>
  <si>
    <t xml:space="preserve">      accumulated depreciation brought forward at 1 July 2022 of Sh.750,000.</t>
  </si>
  <si>
    <t xml:space="preserve">     There were no other additions or disposals to property, plant and equipment in the year.</t>
  </si>
  <si>
    <t xml:space="preserve">3.   The company classifies depreciation on plant and equipment as a cost of sale and on land and buildings as an administrative cost. </t>
  </si>
  <si>
    <t xml:space="preserve">      Depreciation rates are as follows:</t>
  </si>
  <si>
    <t xml:space="preserve">             Buildings                    -    Straight line over 50 years </t>
  </si>
  <si>
    <t xml:space="preserve">             Plant and equipment    -    20% reducing balance</t>
  </si>
  <si>
    <t xml:space="preserve">       Fanisi Limited's accounting policy is to charge a full year's depreciation in the year of an asset's purchase and none in the year of disposal. </t>
  </si>
  <si>
    <t xml:space="preserve">       Fanisi Limited's land and buildings were eight years old as at 1 July 2022.</t>
  </si>
  <si>
    <t xml:space="preserve">4.    On 30 June 2023, the company revalued its land and buildings to Sh.190,000,000 (including Sh.2,500,000 for the land). The company </t>
  </si>
  <si>
    <t xml:space="preserve">       follows the revaluation model of IAS 16 for its land and buildings, but no revaluations had been carried out. The company wishes to treat </t>
  </si>
  <si>
    <t xml:space="preserve">       the revaluation surplus as being realised on disposal of the assets.</t>
  </si>
  <si>
    <t>5.    Expected credit loss (an administration expense) is on average 10% of the trade receivables.</t>
  </si>
  <si>
    <t xml:space="preserve">6.    The income tax charge (current and deferred tax) for the year is estimated at Sh.11,250,000 (of which Sh.4,250,000 relates to future </t>
  </si>
  <si>
    <t xml:space="preserve">       payable tax on the revaluation of land and buildings to be charged to other comprehensive income (and the revaluation surplus).</t>
  </si>
  <si>
    <t>7.    On 1 January 2023, Fanisi Limited made a 1 for 4 bonus issue, capitalising its general reserve.</t>
  </si>
  <si>
    <t xml:space="preserve">       This transaction had not yet been accounted for. The fair value of the company's shares on the date of the bonus issue was Sh.37.50 per share.</t>
  </si>
  <si>
    <t xml:space="preserve">8.    Fanisi Limited uses the fair value model of IAS 40. The fair value of the investment property as at 30 June 2023 was Sh.147,000,000. </t>
  </si>
  <si>
    <t>As per IAS 1:</t>
  </si>
  <si>
    <t>(i)         Statement of Profit or Loss and other comprehensive incomes for year ended 30 June 2023.</t>
  </si>
  <si>
    <t>(ii)        Statement of changes in Equtity for the year ended 30 June 2023.</t>
  </si>
  <si>
    <t>(iii)       Statement of financial position as at 30 June 2023.</t>
  </si>
  <si>
    <t>The following trial balance was extracted from the books of Gala Ltd., a manufacturing company as at 31 October 2023:</t>
  </si>
  <si>
    <t>Ordinary share capital</t>
  </si>
  <si>
    <t>Revaluation reserve (1 November 2022)</t>
  </si>
  <si>
    <t>Retained earnings (1 November 2022)</t>
  </si>
  <si>
    <t>Production costs</t>
  </si>
  <si>
    <t>Distribution cost</t>
  </si>
  <si>
    <t>Interest on loan</t>
  </si>
  <si>
    <t>Research and development</t>
  </si>
  <si>
    <t>Land and building at valuation (1 November 2022)</t>
  </si>
  <si>
    <t>Equipment at cost</t>
  </si>
  <si>
    <t xml:space="preserve">Investment property at valuation (1 November 2022)
</t>
  </si>
  <si>
    <t>Accumulated depreciation (1 November 2022):</t>
  </si>
  <si>
    <t>Building</t>
  </si>
  <si>
    <t>Intangible assets at cost</t>
  </si>
  <si>
    <t>Accumulated amortisation (1 November 2022)</t>
  </si>
  <si>
    <t>Inventory (1 November 2022)</t>
  </si>
  <si>
    <t>trade payables</t>
  </si>
  <si>
    <t>10% bank loan long term</t>
  </si>
  <si>
    <t>Interim dividends paid</t>
  </si>
  <si>
    <t>Corporate tax payable</t>
  </si>
  <si>
    <t xml:space="preserve">1. Inventory as at 31 October 2023 was valued at Sh.130,000,000, but it was subsequently discovered that goods </t>
  </si>
  <si>
    <t xml:space="preserve">included in this value with a cost of Sh.14,000,000 were sold for Sh.4,000,000. </t>
  </si>
  <si>
    <t xml:space="preserve">2. Gala Ltd. took out the bank loan of Sh.2,000,000,000 on 1 November 2022 which is repayable in four equal </t>
  </si>
  <si>
    <t xml:space="preserve">annual installments. The interest rate on the loan is 10% per annum payable semi-annually. </t>
  </si>
  <si>
    <t xml:space="preserve">3. The corporation tax for the previous year was paid during the current year. The corporation tax for the year ended </t>
  </si>
  <si>
    <t xml:space="preserve">31 October 2023 was Sh.1,250,000,000. </t>
  </si>
  <si>
    <t xml:space="preserve">4. The directors have discovered that a customer who owed Sh.250,000,000 as at year end was declared bankrupt. </t>
  </si>
  <si>
    <t xml:space="preserve">5. Included in the revenue is a grant from the government of Sh.300,000,000 that Gala Ltd. received for accepting to </t>
  </si>
  <si>
    <t xml:space="preserve">employ additional youth in the next financial year. </t>
  </si>
  <si>
    <t xml:space="preserve">6. Research and development expenditure comprised of: </t>
  </si>
  <si>
    <t xml:space="preserve">•    Sh.160,000,000 on general research. </t>
  </si>
  <si>
    <r>
      <t>the start of the year. The remaining useful life was 20 years as at 1 November 2022.</t>
    </r>
    <r>
      <rPr>
        <b/>
        <sz val="12"/>
        <color rgb="FF000000"/>
        <rFont val="Times New Roman"/>
        <family val="1"/>
      </rPr>
      <t xml:space="preserve"> </t>
    </r>
  </si>
  <si>
    <t xml:space="preserve">9. As at 31 October 2023, the values were as follows: </t>
  </si>
  <si>
    <t xml:space="preserve">• Land Sh.2,500,000,000 </t>
  </si>
  <si>
    <t xml:space="preserve">•  Building Sh.1,140,000,000 </t>
  </si>
  <si>
    <t xml:space="preserve">•  50% on production. </t>
  </si>
  <si>
    <t xml:space="preserve">•  25% in the administrative functions. </t>
  </si>
  <si>
    <t xml:space="preserve">•  25% in the distribution functions. </t>
  </si>
  <si>
    <t xml:space="preserve">(a)  A statement of comprehensive income for the year ended 31 October 2023. (10 marks) </t>
  </si>
  <si>
    <t xml:space="preserve">(b)  Statement of financial position as at 30 October 2023. (10 marks) </t>
  </si>
  <si>
    <t>SECTION III (20 MARKS)</t>
  </si>
  <si>
    <t xml:space="preserve">Answer only ONE (1) question in this section. </t>
  </si>
  <si>
    <t>QUESTION 24:</t>
  </si>
  <si>
    <t>You have a new audit client, Miriam Akello, who began a dental practice at AMK Doctors' Plaza in the year 2023.</t>
  </si>
  <si>
    <t>The following transactions took place during the year ended 31 December 2023:</t>
  </si>
  <si>
    <t xml:space="preserve">1.     Miriam opened a separate bank account for the practice and deposited Sh.5 million as capital.In addition, she obtained a loan from the bank </t>
  </si>
  <si>
    <t xml:space="preserve">        amounting to Sh.5 million at an interest rate of 12% annually. The loan will be paid over a 5 year period at Sh.1 million annually,  together with  </t>
  </si>
  <si>
    <t xml:space="preserve">        interest due at the end of each year. </t>
  </si>
  <si>
    <t xml:space="preserve">       </t>
  </si>
  <si>
    <t>2.     Miriam imported three dental equipment at a price of Sh.600,000 each and incurred freight, insurance and port clearance costs of Sh.200,000.</t>
  </si>
  <si>
    <t xml:space="preserve">        The equipment is depreciated over five years. </t>
  </si>
  <si>
    <t>3.    Miriam also bought other equipment for Sh.1 million, furniture and fixtures for Sh.2 million and dental books worth Sh.500,000. Both the equipment</t>
  </si>
  <si>
    <t xml:space="preserve">       and furniture were to be depreciated over 8 years, while the dental books have a useful life  of 5 years for the purpose of amortisation. </t>
  </si>
  <si>
    <t>4.    Miriam hired a dental assistant, who also doubled as the clinic administrator at Sh.60,000 monthly salary,  a receptionist, carrying out  other clerical duties</t>
  </si>
  <si>
    <t xml:space="preserve">       at Sh.30,000 per month and a cleaner/casual at Sh.15,000 per month. They all began employment on 1 January 2023.</t>
  </si>
  <si>
    <t xml:space="preserve">5.    Miriam also hired the services of two other dentists to serve the increased number of patients or when she was visiting another hospital for consultation. </t>
  </si>
  <si>
    <t xml:space="preserve">       During the year, the two dentists were paid for professional services at Sh.2 million.  In addition, Miriam offered some interns learning  </t>
  </si>
  <si>
    <t xml:space="preserve">       opportunities and paid them a total stipend of Sh.300,000. </t>
  </si>
  <si>
    <t>6.    During the year, patients paid Sh.6 million in cash, while those on various insurance and medical covers were treated at a total of Sh.4 million.</t>
  </si>
  <si>
    <t xml:space="preserve">       By the end of the year, the corporates and insurance companies had paid Sh.2.8 million directly into the business bank account. Miriam also noted</t>
  </si>
  <si>
    <t xml:space="preserve">       that a client owing Sh.200,000 became bankrupt and would likely not pay, while the balance had nearly 0% probability of default. </t>
  </si>
  <si>
    <t>7.   The cash that was received was banked but after paying for the following items:</t>
  </si>
  <si>
    <t xml:space="preserve">      Cash drawings for personal use by Miriam averaged Sh.40,000 per month. By the end of the year, only Sh.120,000 was available in the office safe.</t>
  </si>
  <si>
    <t xml:space="preserve">8.    Majority of transactions took place in the bank, except for the one highlighted in note 7. </t>
  </si>
  <si>
    <t xml:space="preserve">       Miriam placed some amount in a fixed deposit account and earned interest of Sh.120,000. Other expenses were mainly salaries to staff, interest on loan, rent </t>
  </si>
  <si>
    <t xml:space="preserve">       of Sh.100,000 per month, electricity and water worth Sh.60,000 for 11 months to 30 November 2023. She also paid Sh.30,000 as subscriptions to the </t>
  </si>
  <si>
    <t xml:space="preserve">       dental association.</t>
  </si>
  <si>
    <t xml:space="preserve">       Note that Miriam had paid 3 months' deposit on rent, which was refundable upon the termination of the lease. </t>
  </si>
  <si>
    <t xml:space="preserve">       Miriam also drew Sh.60,000 every month for personal expenses from the bank. Meanwhile, the electricity and water bills for December 2023</t>
  </si>
  <si>
    <t xml:space="preserve">       had not been paid, but were subsequently received and settled in January 2024 at Sh.4,500.  </t>
  </si>
  <si>
    <t>9.    Miriam bought surgical and prescription medicine worth Sh.1.5 million on credit. By the end of the year, she had already paid Sh.800,000 of the amount</t>
  </si>
  <si>
    <t xml:space="preserve">       owing while surgical and prescription medicine worth Sh.400,000 was available by the end of the year. </t>
  </si>
  <si>
    <t>Required:</t>
  </si>
  <si>
    <t xml:space="preserve">Prepare </t>
  </si>
  <si>
    <t xml:space="preserve">       ●     Surgical and prescription medicine Sh.500,000</t>
  </si>
  <si>
    <t xml:space="preserve">       ●     Stationery Sh.40,000</t>
  </si>
  <si>
    <t xml:space="preserve">       ●     Cleaning consumables Sh.20,000</t>
  </si>
  <si>
    <t xml:space="preserve">Angela Riziki started a wholesale business on 1 July 2023 by depositing Sh.12,000,000 into a business bank account. </t>
  </si>
  <si>
    <t>Finance cost</t>
  </si>
  <si>
    <t xml:space="preserve">(ii  Statement of changes in equity for the year ended 30 June 2024. </t>
  </si>
  <si>
    <t xml:space="preserve">(iii) Statement of financial position as at 30 June 2024. </t>
  </si>
  <si>
    <t>shs</t>
  </si>
  <si>
    <t>Finance cost payable</t>
  </si>
  <si>
    <r>
      <t>(a)</t>
    </r>
    <r>
      <rPr>
        <sz val="12"/>
        <color rgb="FF000000"/>
        <rFont val="Times New Roman"/>
        <family val="1"/>
      </rPr>
      <t>  The following trial balance was extracted from the books of Lakers Ltd. as at 30 June 2024:</t>
    </r>
  </si>
  <si>
    <t>Revaluation of property-Land</t>
  </si>
  <si>
    <t>Revaluation of property-Buildings</t>
  </si>
  <si>
    <t>Depreciation of property</t>
  </si>
  <si>
    <t>Depreciation of Plant and equipment</t>
  </si>
  <si>
    <t>Depreciation of Motor Vehicles</t>
  </si>
  <si>
    <t>Depreciation Funiture and fixtures</t>
  </si>
  <si>
    <t>Investment income (Fair value gain)</t>
  </si>
  <si>
    <t>Finance cost paid</t>
  </si>
  <si>
    <t>Inventory 30 June 2024</t>
  </si>
  <si>
    <t>Motor vehicles</t>
  </si>
  <si>
    <t>Details</t>
  </si>
  <si>
    <t>(a) Statement of profit or loss for the year ended 31st Decemebr 2023. (12 marks)</t>
  </si>
  <si>
    <t xml:space="preserve"> (b) Statement of financial position as at 31st Decemebr 2023. (8 marks)</t>
  </si>
  <si>
    <t>Buildings</t>
  </si>
  <si>
    <t>Sh.</t>
  </si>
  <si>
    <t>Retained earnings as at 1 January 2024</t>
  </si>
  <si>
    <t>Sales</t>
  </si>
  <si>
    <t>Accounts receivables</t>
  </si>
  <si>
    <t>Accounts payables</t>
  </si>
  <si>
    <t>Other receivables</t>
  </si>
  <si>
    <t>10% debentures</t>
  </si>
  <si>
    <t>Investment income</t>
  </si>
  <si>
    <t>Investment property (4% interest rate)</t>
  </si>
  <si>
    <t>Income tax expense</t>
  </si>
  <si>
    <t>Tax payable account</t>
  </si>
  <si>
    <t>Allowance for credit loss</t>
  </si>
  <si>
    <t>Allowance for depreciation:</t>
  </si>
  <si>
    <t>Rhino Ltd. extracted the following trial balance as at 31 December 2024</t>
  </si>
  <si>
    <t>Additional information:</t>
  </si>
  <si>
    <t>-  5% on cost</t>
  </si>
  <si>
    <t>Credit :  Retained profits</t>
  </si>
  <si>
    <r>
      <t>(i)</t>
    </r>
    <r>
      <rPr>
        <sz val="7"/>
        <color theme="1"/>
        <rFont val="Times New Roman"/>
        <family val="1"/>
      </rPr>
      <t xml:space="preserve">                  </t>
    </r>
    <r>
      <rPr>
        <sz val="10"/>
        <color theme="1"/>
        <rFont val="Times New Roman"/>
        <family val="1"/>
      </rPr>
      <t>Statement of profit or loss for the year ended 31 December 2024.</t>
    </r>
  </si>
  <si>
    <r>
      <t>(ii)</t>
    </r>
    <r>
      <rPr>
        <sz val="7"/>
        <color theme="1"/>
        <rFont val="Times New Roman"/>
        <family val="1"/>
      </rPr>
      <t xml:space="preserve">                </t>
    </r>
    <r>
      <rPr>
        <sz val="10"/>
        <color theme="1"/>
        <rFont val="Times New Roman"/>
        <family val="1"/>
      </rPr>
      <t>Statement of financial position as at 31 December 2024.</t>
    </r>
  </si>
  <si>
    <r>
      <t>1.</t>
    </r>
    <r>
      <rPr>
        <sz val="10"/>
        <color theme="1"/>
        <rFont val="Times New Roman"/>
        <family val="1"/>
      </rPr>
      <t>Rhino Ltd. held an inventory count at the year end</t>
    </r>
    <r>
      <rPr>
        <sz val="11"/>
        <color theme="1"/>
        <rFont val="Times New Roman"/>
        <family val="1"/>
      </rPr>
      <t xml:space="preserve"> which revealed that </t>
    </r>
  </si>
  <si>
    <t xml:space="preserve">These will need to be sold at a 40% discount on selling price in order to sell them. </t>
  </si>
  <si>
    <t>Rhino sells these goods at a mark up of 20%.</t>
  </si>
  <si>
    <r>
      <t>4.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Times New Roman"/>
        <family val="1"/>
      </rPr>
      <t xml:space="preserve">Depreciation is provided per annum as follows: </t>
    </r>
  </si>
  <si>
    <t>- 10% on reducing balance</t>
  </si>
  <si>
    <t xml:space="preserve"> Motor vehicles  </t>
  </si>
  <si>
    <t>-   25% on reducing balance</t>
  </si>
  <si>
    <t>This had been treated as shown below in the financial statements:</t>
  </si>
  <si>
    <t>were found to be recoverable in the year ended 31 December 2024.</t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</si>
  <si>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The company’s policy is to provide for allowance for credit loss at a rate of 4%.</t>
    </r>
  </si>
  <si>
    <t>Buildings at cost (1 January 2024)</t>
  </si>
  <si>
    <t>Equipment at cost (1 January 2024)</t>
  </si>
  <si>
    <t>Inventory (1 January 2024)</t>
  </si>
  <si>
    <t xml:space="preserve">Included in this figure is Sh.3,200 of slow moving inventories at cost. </t>
  </si>
  <si>
    <r>
      <t>2.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Equipment costing Sh.150,000 was acquired on credit from Tausi Traders. This had not been recorded in the books.</t>
    </r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</si>
  <si>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A building was disposed of for Sh.140,000 on 31 October 2024. This building had been purchased 8 years ago for Sh.200,000.</t>
    </r>
  </si>
  <si>
    <t>Debit :  Other receivables   Sh.40,000</t>
  </si>
  <si>
    <t>Sh.40,000</t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</si>
  <si>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 xml:space="preserve">80% of credit loss of Sh.6,000 that had been written off to administrative expenses </t>
    </r>
  </si>
  <si>
    <t>the year end inventories at cost amounted to Sh.268,460.</t>
  </si>
  <si>
    <r>
      <t>5.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 xml:space="preserve">At the year end, the directors declared dividends of Sh.40,000 for the year ended 31 December 2024. </t>
    </r>
  </si>
  <si>
    <t xml:space="preserve">Angela Riziki did not maintain a full set of accounting records. </t>
  </si>
  <si>
    <t xml:space="preserve">The following transactions took place during the year ended 30 June 2024: </t>
  </si>
  <si>
    <t xml:space="preserve">1. Brought in her personal pick-up van valued at Sh.6,000,000 to be used in the business. </t>
  </si>
  <si>
    <t>The van was estimated to have an economic useful life of 4 years as at 1 July 2023.</t>
  </si>
  <si>
    <t>rate of 15% per annum. At the end of the year the loan interest was in arrears.</t>
  </si>
  <si>
    <t xml:space="preserve"> 2. On 31 December 2023, she took a bank loan of Sh.4,000,000 at an interest </t>
  </si>
  <si>
    <t xml:space="preserve"> 3. During the year ended 30 June 2024, Angela purchased goods amounting  </t>
  </si>
  <si>
    <t>to Sh.79,000,000 on credit and Sh.6,000,000 on cash paid through the bank.</t>
  </si>
  <si>
    <t>A customer who owed Sh.1,500,000 was declared bankrupt and the debt had to</t>
  </si>
  <si>
    <t xml:space="preserve"> be written off. By 30 June 2024, accounts receivable stood at Sh.5,500,000. </t>
  </si>
  <si>
    <t xml:space="preserve">5. During the year, Angela Riziki spent Sh.2,500,000 of the cash sales received for </t>
  </si>
  <si>
    <t xml:space="preserve">her personal use and Sh.1,200,000 to pay for telephone and water bills. The balance was banked. </t>
  </si>
  <si>
    <t xml:space="preserve">6. Discount received and discount allowed during the year ended </t>
  </si>
  <si>
    <t xml:space="preserve">30 June 2024 amounted to Sh.1,800,000 and 1,100,000 respectively. </t>
  </si>
  <si>
    <t xml:space="preserve">11. As at 30 June 2024, electricity bills unpaid amounted to Sh.450,000, </t>
  </si>
  <si>
    <t xml:space="preserve">while insurance prepaid was Sh.1,200,000. </t>
  </si>
  <si>
    <t xml:space="preserve">2.     As at 30 June 2023, accounts receivables included Sh.130,000 due from Johnson Wetu who </t>
  </si>
  <si>
    <t>has now been declared bankrupt.  It has been decided to write off this debt as a bad debt.</t>
  </si>
  <si>
    <t xml:space="preserve">8.   The company directors propose that the preference shares dividend </t>
  </si>
  <si>
    <t>be paid and a dividend of 10% of the ordinary shares be paid.</t>
  </si>
  <si>
    <t xml:space="preserve">•      Sh.134,000,000 on developing new technology. </t>
  </si>
  <si>
    <t xml:space="preserve">At the end of the year the directors did not have confidence that the development will be successful. </t>
  </si>
  <si>
    <t xml:space="preserve"> almost complete and the directors are highly confident that the technology would result in significant cost savings. </t>
  </si>
  <si>
    <t>•     Sh.646,000,000 on development of new production technology. The development is</t>
  </si>
  <si>
    <t xml:space="preserve">7. Intangible assets at cost relate to a development that was being amortised over a useful life of 10 years. </t>
  </si>
  <si>
    <t xml:space="preserve">As at 1 November 2022, this was reviewed and was then assessed as having a remaining useful life of 6 years. </t>
  </si>
  <si>
    <t xml:space="preserve">8. The Sh.3,400,000,000 relating to land and building is based on last year’s valuation and includes land </t>
  </si>
  <si>
    <t xml:space="preserve">at a valuation of Sh.2,000,000,000 and has an indefinite useful life. The building should be depreciated on the value at </t>
  </si>
  <si>
    <t xml:space="preserve">10. Equipment is depreciated on straight line basis over 5 years. Gala Ltd. </t>
  </si>
  <si>
    <t xml:space="preserve">estimated that the equipment is used in the business on the following basis: </t>
  </si>
  <si>
    <t xml:space="preserve">11.  As at 31 October 2023, investment property was valued at Sh. 5,000,000,000 and </t>
  </si>
  <si>
    <t xml:space="preserve">the company policy is to use fair value on investment valuation. </t>
  </si>
  <si>
    <t xml:space="preserve">                SECTION II (60 MARKS)</t>
  </si>
  <si>
    <t xml:space="preserve">Answer ALL questions in this section. </t>
  </si>
  <si>
    <t>Farasi Limited has prepared the following trial balance for the year ended 31 March 2025:</t>
  </si>
  <si>
    <t>Sh."million"</t>
  </si>
  <si>
    <t>Selling and distribution costs</t>
  </si>
  <si>
    <t>Administration expenses</t>
  </si>
  <si>
    <t>Restructuring Costs:</t>
  </si>
  <si>
    <t>Interest paid on loan stock</t>
  </si>
  <si>
    <t xml:space="preserve">Land and buildings </t>
  </si>
  <si>
    <t>Accumulated depreciation (31 March 2024):</t>
  </si>
  <si>
    <t>Investment properties at fair value</t>
  </si>
  <si>
    <t>Inventory as at 31 March 2025</t>
  </si>
  <si>
    <t>Expected credit loss</t>
  </si>
  <si>
    <t>Bank and cash</t>
  </si>
  <si>
    <t>Revaluation surplus</t>
  </si>
  <si>
    <t>Retained earnings as at 31 March 2024</t>
  </si>
  <si>
    <t>Dividend Paid</t>
  </si>
  <si>
    <t>8% loan stock</t>
  </si>
  <si>
    <t>Deferred tax</t>
  </si>
  <si>
    <t>Trade payables</t>
  </si>
  <si>
    <t>Suspense account</t>
  </si>
  <si>
    <t>1.     The followig depreciation rates apply:</t>
  </si>
  <si>
    <t>Rate</t>
  </si>
  <si>
    <t>Method</t>
  </si>
  <si>
    <t>Classification</t>
  </si>
  <si>
    <t xml:space="preserve">        Buildings (Sh.3,030 million)</t>
  </si>
  <si>
    <t>Straight Line</t>
  </si>
  <si>
    <t>Administration expense</t>
  </si>
  <si>
    <t xml:space="preserve">        Plant and equipment</t>
  </si>
  <si>
    <t>Reducing balance</t>
  </si>
  <si>
    <t xml:space="preserve">        Meanwhile, land was revalued to Sh.2,400 million on 31 March 2024.</t>
  </si>
  <si>
    <t xml:space="preserve">2.     Income tax expense for the year is Sh.78 million and deferred tax expense, beside that arising  from revaluation above is Sh.20 million. </t>
  </si>
  <si>
    <t>3.     The interest on loan stock is paid semi-annualy on 1 April and 1 October.</t>
  </si>
  <si>
    <t xml:space="preserve">4.     The investment properties had a fair value of Sh.122 million as at 31 March 2024. </t>
  </si>
  <si>
    <t xml:space="preserve">5.     The suspense account relates to the issue of 2 million new ordinary shares for cash  at Sh.120 per share. One share has a par value of Sh.100. </t>
  </si>
  <si>
    <t>6.     The  company has not adjusted for a credit loss of Sh.15 million. The expected credit  loss  on the remaining trade receivables is determined</t>
  </si>
  <si>
    <t xml:space="preserve">        from the following probabilities of default:</t>
  </si>
  <si>
    <t xml:space="preserve">        (This is a selling and distribution cost)</t>
  </si>
  <si>
    <t>Probability of Default</t>
  </si>
  <si>
    <t xml:space="preserve"> Sh."000"</t>
  </si>
  <si>
    <t>Prepare for publication:</t>
  </si>
  <si>
    <t xml:space="preserve">(a)      The statement of profit or loss and other comprehensive incomes for the year ended 31 March 2025.                  </t>
  </si>
  <si>
    <t>(8 marks)</t>
  </si>
  <si>
    <t xml:space="preserve">(b)      The statement of changes in equity as at 31 March 2025.                                                                        </t>
  </si>
  <si>
    <t>(4 marks)</t>
  </si>
  <si>
    <t xml:space="preserve">(c)      The statement of financial position as at 31 March 2025.                                                                     </t>
  </si>
  <si>
    <t>(Total: 20 marks)</t>
  </si>
  <si>
    <t xml:space="preserve">Dacom ventures does not maintain a complete set of accounting records. </t>
  </si>
  <si>
    <t xml:space="preserve">A summary of all the business transactions, concerning receipts and </t>
  </si>
  <si>
    <t>payments for the year ended 30 September 2025 is given below:</t>
  </si>
  <si>
    <t>Dacom ventures</t>
  </si>
  <si>
    <t xml:space="preserve"> Receipts and payments for the year ended 30 September 2025: </t>
  </si>
  <si>
    <t>Sh.“000</t>
  </si>
  <si>
    <t>Balance brought forward</t>
  </si>
  <si>
    <t>Wages and salaries</t>
  </si>
  <si>
    <t>Receipt from trade receivables</t>
  </si>
  <si>
    <t>Lighting and heating</t>
  </si>
  <si>
    <t>Printing and stationery</t>
  </si>
  <si>
    <t>Mobile phone expenses</t>
  </si>
  <si>
    <t>General expenses</t>
  </si>
  <si>
    <t>Office equipment</t>
  </si>
  <si>
    <t>Drawings</t>
  </si>
  <si>
    <t>______</t>
  </si>
  <si>
    <t xml:space="preserve">Balance carried forward </t>
  </si>
  <si>
    <t xml:space="preserve">Motor vehicles (Book value) </t>
  </si>
  <si>
    <t xml:space="preserve">Office equipment (Book value) </t>
  </si>
  <si>
    <t xml:space="preserve">Trade receivables </t>
  </si>
  <si>
    <t xml:space="preserve">Trade payables </t>
  </si>
  <si>
    <t xml:space="preserve">Inventories </t>
  </si>
  <si>
    <t xml:space="preserve">Lighting and heating owing </t>
  </si>
  <si>
    <t xml:space="preserve">Prepaid insurance </t>
  </si>
  <si>
    <t>(i)  Statement of profit or loss for the year ended 30 September 2025.</t>
  </si>
  <si>
    <t>(ii)  Statement of financial position as at 30 September 2025.</t>
  </si>
  <si>
    <r>
      <t>1.</t>
    </r>
    <r>
      <rPr>
        <sz val="12"/>
        <color rgb="FF000000"/>
        <rFont val="Times New Roman"/>
        <family val="1"/>
      </rPr>
      <t> The following balances were available for the year ended 30 September:</t>
    </r>
  </si>
  <si>
    <r>
      <t>2.</t>
    </r>
    <r>
      <rPr>
        <sz val="12"/>
        <color rgb="FF000000"/>
        <rFont val="Times New Roman"/>
        <family val="1"/>
      </rPr>
      <t>  Allowance for credit loss is provided at the rate of 5% on outstanding trade receivables.</t>
    </r>
  </si>
  <si>
    <t xml:space="preserve">Sales   </t>
  </si>
  <si>
    <t>10% preference shares</t>
  </si>
  <si>
    <t>7% debentures</t>
  </si>
  <si>
    <t>General reserve</t>
  </si>
  <si>
    <t>Land and building at cost (Land cost Sh.120 million)</t>
  </si>
  <si>
    <t>Plant and machinery</t>
  </si>
  <si>
    <t>Revenue reserve (1 September 2024)</t>
  </si>
  <si>
    <t>Inventory (1 September 2024)</t>
  </si>
  <si>
    <t>Accumulated depreciation on plant and machinery</t>
  </si>
  <si>
    <t>Accumulated depreciation on building</t>
  </si>
  <si>
    <t xml:space="preserve">Bank    </t>
  </si>
  <si>
    <t xml:space="preserve">Cash    </t>
  </si>
  <si>
    <t>Rental income</t>
  </si>
  <si>
    <t>Debenture interest</t>
  </si>
  <si>
    <t>Directors’ fees</t>
  </si>
  <si>
    <t xml:space="preserve">Interim dividends: </t>
  </si>
  <si>
    <t xml:space="preserve">  Ordinary shares</t>
  </si>
  <si>
    <t xml:space="preserve">  Preference shareholders</t>
  </si>
  <si>
    <t>________</t>
  </si>
  <si>
    <r>
      <t xml:space="preserve">General expenses                                                                           </t>
    </r>
    <r>
      <rPr>
        <u/>
        <sz val="10"/>
        <color rgb="FF000000"/>
        <rFont val="Times New Roman"/>
        <family val="1"/>
      </rPr>
      <t xml:space="preserve"> </t>
    </r>
  </si>
  <si>
    <t xml:space="preserve">Sh. </t>
  </si>
  <si>
    <t xml:space="preserve">Electricity expenses </t>
  </si>
  <si>
    <t xml:space="preserve">General expenses </t>
  </si>
  <si>
    <t xml:space="preserve">Casual wages </t>
  </si>
  <si>
    <t xml:space="preserve">Building </t>
  </si>
  <si>
    <t xml:space="preserve">Plant and machinery </t>
  </si>
  <si>
    <t>The following balances were extracted from the books of Clintex Ltd. as at 31 August 2025:</t>
  </si>
  <si>
    <t>It is estimated that these goods can be sold for Sh.57,450,000 after incurring Sh.4,500,000 to market them.</t>
  </si>
  <si>
    <t>1. Physical stock count indicated that inventory as at 31 August 2025 was valued at Sh.54,226,000.</t>
  </si>
  <si>
    <t>2.  During the year ended 31 August 2025, the following petty cash expenses had not been accounted for in the books:</t>
  </si>
  <si>
    <t xml:space="preserve">3.  An entry for disposal of a machinery had been omitted from the records. </t>
  </si>
  <si>
    <t xml:space="preserve">This machine cost Sh.12,000,000 and had accumulated depreciation amounting to Sh.10,500,000 at the time of disposal. </t>
  </si>
  <si>
    <t>The proceeds from this sale was Sh.2,400,000.</t>
  </si>
  <si>
    <t>4. During the year ended 31 August 2025, land was revalued upwards by Sh.15,000,000. This had not been accounted for.</t>
  </si>
  <si>
    <t>5. As at 31 August 2025, salaries and wages accrued amounted to Sh.780,000 and accrued directors’ fees amounted to Sh.1,500,000.</t>
  </si>
  <si>
    <t>6. Depreciation is to be provided for on reducing balance at the following rates:</t>
  </si>
  <si>
    <t>7.  The allowance for credit loss is to be charged at the rate of 2.5% on the balance of trade receivables as at  31 August 2025.</t>
  </si>
  <si>
    <t>8.  Directors proposed to pay final dividends to preference shareholders.</t>
  </si>
  <si>
    <t>9. Allowance for corporate tax is Sh.12,670,000.</t>
  </si>
  <si>
    <t>bal b/d</t>
  </si>
  <si>
    <t>bal c/d</t>
  </si>
  <si>
    <t>Credit sales</t>
  </si>
  <si>
    <t>INCOME STATEMENT</t>
  </si>
  <si>
    <t>Sales               -credit sales</t>
  </si>
  <si>
    <t xml:space="preserve">                         '-cash sales</t>
  </si>
  <si>
    <t>cost of sales</t>
  </si>
  <si>
    <t>Opening stock</t>
  </si>
  <si>
    <t>Add purchases</t>
  </si>
  <si>
    <t>Less closing stock</t>
  </si>
  <si>
    <t>credit purchases</t>
  </si>
  <si>
    <t>Gross profit</t>
  </si>
  <si>
    <t>Other income</t>
  </si>
  <si>
    <t>Provision for bad debts</t>
  </si>
  <si>
    <t xml:space="preserve">IS </t>
  </si>
  <si>
    <t>Expenses</t>
  </si>
  <si>
    <t>Increase in provison for bad debts</t>
  </si>
  <si>
    <t>Heating and lighting owing</t>
  </si>
  <si>
    <t>IS</t>
  </si>
  <si>
    <t>Heating and lighting</t>
  </si>
  <si>
    <t>Prepaid insurance</t>
  </si>
  <si>
    <t>Insurance cost</t>
  </si>
  <si>
    <t>office equipment(nbv)</t>
  </si>
  <si>
    <t>depreciation</t>
  </si>
  <si>
    <t>bank</t>
  </si>
  <si>
    <t>Depreciation-office equipment</t>
  </si>
  <si>
    <t>Depreciation-motovehicle</t>
  </si>
  <si>
    <t>Total income</t>
  </si>
  <si>
    <t>Profit for the year</t>
  </si>
  <si>
    <t>Retained earnings b/d</t>
  </si>
  <si>
    <t>Retained earnings c/d</t>
  </si>
  <si>
    <t>STATEMENT OF FINANCIAL POSITION</t>
  </si>
  <si>
    <t>NCA</t>
  </si>
  <si>
    <t>Office equipments</t>
  </si>
  <si>
    <t>Total Non Current Assets</t>
  </si>
  <si>
    <t>CA</t>
  </si>
  <si>
    <t>Inventory</t>
  </si>
  <si>
    <t>prepaid Insurance</t>
  </si>
  <si>
    <t>Total Current Assets</t>
  </si>
  <si>
    <t>TOTAL ASSETS</t>
  </si>
  <si>
    <t>EQUITY AND LIABILITIES</t>
  </si>
  <si>
    <t>EQUITY</t>
  </si>
  <si>
    <t>share capital</t>
  </si>
  <si>
    <t>RESERVES</t>
  </si>
  <si>
    <t>TOTAL SHAREHOLDERS' EQUITY</t>
  </si>
  <si>
    <t>NCL</t>
  </si>
  <si>
    <t>CL</t>
  </si>
  <si>
    <t>Total Current Liabilities</t>
  </si>
  <si>
    <t>TOTAL LIABILITIES</t>
  </si>
  <si>
    <t>TOTAL LIABILITIES &amp; EQUITY</t>
  </si>
  <si>
    <t>Check</t>
  </si>
  <si>
    <t>lower of :</t>
  </si>
  <si>
    <t>Cost</t>
  </si>
  <si>
    <t>NRV</t>
  </si>
  <si>
    <t xml:space="preserve">(c)  Statement of financial position as at 31 August 2025. </t>
  </si>
  <si>
    <t>(b) statement of changes in equity</t>
  </si>
  <si>
    <t>UNADJUSTED TB</t>
  </si>
  <si>
    <t>ADJUSTMENTS</t>
  </si>
  <si>
    <t>ADJUSTED TB</t>
  </si>
  <si>
    <t>Total</t>
  </si>
  <si>
    <t>discounts received</t>
  </si>
  <si>
    <t>Discounts allowed</t>
  </si>
  <si>
    <t>Closing Inventory-SOFP</t>
  </si>
  <si>
    <t>Closing Inventory-IS</t>
  </si>
  <si>
    <t>Disposal A/c</t>
  </si>
  <si>
    <t>Gain on disposal</t>
  </si>
  <si>
    <t>Depreciation expense-Plant and machinery</t>
  </si>
  <si>
    <t>Revaluation reserves</t>
  </si>
  <si>
    <t>Depreciation expense-Buildings</t>
  </si>
  <si>
    <t>Salaries and wages payable</t>
  </si>
  <si>
    <t>Directors’ fees payable</t>
  </si>
  <si>
    <t>Decrease in provison for bad debts</t>
  </si>
  <si>
    <t>Pref dividends payable</t>
  </si>
  <si>
    <t>Tax expense</t>
  </si>
  <si>
    <t>Current tax payable</t>
  </si>
  <si>
    <t>Final didvidends</t>
  </si>
  <si>
    <t xml:space="preserve">(a) Statement of comprehensive income for the year ended 31 August 2025.  </t>
  </si>
  <si>
    <t>Income statement</t>
  </si>
  <si>
    <t>purchases</t>
  </si>
  <si>
    <t>opening stock</t>
  </si>
  <si>
    <t>carriage inwards</t>
  </si>
  <si>
    <t>Closing stock</t>
  </si>
  <si>
    <t>Return outwards</t>
  </si>
  <si>
    <t>Depreciation of plant and machinery</t>
  </si>
  <si>
    <t>Administrative costs</t>
  </si>
  <si>
    <t>selling and distribution costs</t>
  </si>
  <si>
    <t>other income</t>
  </si>
  <si>
    <t>TOTAL INCOME</t>
  </si>
  <si>
    <t>PBT</t>
  </si>
  <si>
    <t>STATEMENT OF CHANGES IN EQUITY</t>
  </si>
  <si>
    <t>DETAILS</t>
  </si>
  <si>
    <t>OSC</t>
  </si>
  <si>
    <t>10%  pref share capital</t>
  </si>
  <si>
    <t>Revenue reserves</t>
  </si>
  <si>
    <t>share premium</t>
  </si>
  <si>
    <t>General reserves</t>
  </si>
  <si>
    <t>profit for the year</t>
  </si>
  <si>
    <t>Dividends-pref</t>
  </si>
  <si>
    <t>Dividends-osc</t>
  </si>
  <si>
    <t>Revaluation of land</t>
  </si>
  <si>
    <t>TOTAL</t>
  </si>
  <si>
    <t>NON-CURRENT ASSETS</t>
  </si>
  <si>
    <t>PPE</t>
  </si>
  <si>
    <t>CURRENT ASSETS</t>
  </si>
  <si>
    <t>cash and cash equivalents</t>
  </si>
  <si>
    <t>Ordinary share Capital</t>
  </si>
  <si>
    <t>10% Preference Share capital</t>
  </si>
  <si>
    <t>Revaluation Reserves</t>
  </si>
  <si>
    <t>Shareholders Equity</t>
  </si>
  <si>
    <t>NON CURENT LIABILITIES</t>
  </si>
  <si>
    <t>7% Debentures</t>
  </si>
  <si>
    <t>CURRENT LIABILITIES</t>
  </si>
  <si>
    <t>Current Tax</t>
  </si>
  <si>
    <t>Dividend payable</t>
  </si>
  <si>
    <t>Finance cost payables</t>
  </si>
  <si>
    <t>Accruals</t>
  </si>
  <si>
    <t>TOTAL EQUITY &amp; LIABILITIES</t>
  </si>
  <si>
    <t>selling and distributions costs</t>
  </si>
  <si>
    <t>finance cost</t>
  </si>
  <si>
    <t>Other Income</t>
  </si>
  <si>
    <t>Depreciation for the year</t>
  </si>
  <si>
    <t>Depreciation of equipment</t>
  </si>
  <si>
    <t>disposal</t>
  </si>
  <si>
    <t>Land</t>
  </si>
  <si>
    <t>NBV as at 1 july 2022</t>
  </si>
  <si>
    <t>total</t>
  </si>
  <si>
    <t>NBV as at 30 june 2023 before revaluation</t>
  </si>
  <si>
    <t>NBV as at 30 june 2023 after revaluation</t>
  </si>
  <si>
    <t>Closing inventory</t>
  </si>
  <si>
    <t>Loss on disposal of Equipment</t>
  </si>
  <si>
    <t>equipment(NBV)</t>
  </si>
  <si>
    <t>Disposal account</t>
  </si>
  <si>
    <t>Depreciation</t>
  </si>
  <si>
    <t>IS(loss on disposal)</t>
  </si>
  <si>
    <t>cost</t>
  </si>
  <si>
    <t>Accumulated depreciationas at 1 july 2022</t>
  </si>
  <si>
    <t>Depreciation-Buildings</t>
  </si>
  <si>
    <t>Increase in provision for bad debts</t>
  </si>
  <si>
    <t>OCI</t>
  </si>
  <si>
    <t xml:space="preserve">Bonus issue </t>
  </si>
  <si>
    <t>Deffered tax</t>
  </si>
  <si>
    <t>Current tax</t>
  </si>
  <si>
    <t>Fair value adjustment</t>
  </si>
  <si>
    <t>Deferred tax expense</t>
  </si>
  <si>
    <t>Interest on Loan stock paid</t>
  </si>
  <si>
    <t>finance cost payable</t>
  </si>
  <si>
    <t>Administrative cost</t>
  </si>
  <si>
    <t>Retained earnings</t>
  </si>
  <si>
    <t>Bal bld</t>
  </si>
  <si>
    <t>Bonus issue</t>
  </si>
  <si>
    <t>Dividends paid</t>
  </si>
  <si>
    <t>Revaluation of land and buildings</t>
  </si>
  <si>
    <t>Deffered tax expense</t>
  </si>
  <si>
    <t>NON CURRENT ASSETS</t>
  </si>
  <si>
    <t>Cash and cash equivalents</t>
  </si>
  <si>
    <t>SHAREHOLDERS EQUITY</t>
  </si>
  <si>
    <t>NON CURRENT LIABILITIES</t>
  </si>
  <si>
    <t>8% Loan Stock</t>
  </si>
  <si>
    <t>Deferred Tax</t>
  </si>
  <si>
    <t>Trade Payable</t>
  </si>
  <si>
    <t>TOTAL EQUITY &amp;  LIABILITIES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</si>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</sst>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_);_(* \(#,##0.0\);_(* &quot;-&quot;?_);_(@_)"/>
    <numFmt numFmtId="169" formatCode="#,##0.00;\(#,##0.0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u val="singleAccounting"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u/>
      <sz val="12"/>
      <color theme="1"/>
      <name val="Times New Roman"/>
      <family val="1"/>
    </font>
    <font>
      <u val="double"/>
      <sz val="12"/>
      <color theme="1"/>
      <name val="Times New Roman"/>
      <family val="1"/>
    </font>
    <font>
      <u val="doubleAccounting"/>
      <sz val="12"/>
      <color theme="1"/>
      <name val="Goudy Old Style"/>
      <family val="1"/>
    </font>
    <font>
      <u/>
      <sz val="10"/>
      <color rgb="FF000000"/>
      <name val="Times New Roman"/>
      <family val="1"/>
    </font>
    <font>
      <u val="double"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2">
    <xf numFmtId="0" fontId="0" fillId="0" borderId="0" xfId="0"/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166" fontId="3" fillId="0" borderId="0" xfId="1" applyNumberFormat="1" applyFont="1"/>
    <xf numFmtId="165" fontId="4" fillId="0" borderId="2" xfId="1" applyNumberFormat="1" applyFont="1" applyBorder="1"/>
    <xf numFmtId="165" fontId="3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165" fontId="3" fillId="0" borderId="0" xfId="1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centerContinuous"/>
    </xf>
    <xf numFmtId="165" fontId="3" fillId="0" borderId="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left"/>
    </xf>
    <xf numFmtId="165" fontId="3" fillId="0" borderId="0" xfId="1" quotePrefix="1" applyNumberFormat="1" applyFont="1" applyAlignment="1">
      <alignment horizontal="left"/>
    </xf>
    <xf numFmtId="165" fontId="3" fillId="0" borderId="2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0" xfId="0" applyFont="1" applyFill="1"/>
    <xf numFmtId="165" fontId="4" fillId="0" borderId="0" xfId="1" applyNumberFormat="1" applyFont="1" applyBorder="1"/>
    <xf numFmtId="165" fontId="4" fillId="0" borderId="0" xfId="1" applyNumberFormat="1" applyFont="1"/>
    <xf numFmtId="165" fontId="3" fillId="0" borderId="0" xfId="1" applyNumberFormat="1" applyFont="1" applyFill="1"/>
    <xf numFmtId="165" fontId="4" fillId="0" borderId="0" xfId="1" applyNumberFormat="1" applyFont="1" applyFill="1"/>
    <xf numFmtId="167" fontId="3" fillId="0" borderId="0" xfId="2" applyNumberFormat="1" applyFont="1"/>
    <xf numFmtId="168" fontId="3" fillId="0" borderId="0" xfId="0" applyNumberFormat="1" applyFont="1"/>
    <xf numFmtId="0" fontId="0" fillId="0" borderId="0" xfId="0"/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43" fontId="3" fillId="0" borderId="0" xfId="0" applyNumberFormat="1" applyFont="1"/>
    <xf numFmtId="43" fontId="3" fillId="0" borderId="1" xfId="0" applyNumberFormat="1" applyFont="1" applyBorder="1" applyAlignment="1">
      <alignment horizontal="left"/>
    </xf>
    <xf numFmtId="43" fontId="8" fillId="0" borderId="0" xfId="0" applyNumberFormat="1" applyFont="1"/>
    <xf numFmtId="0" fontId="3" fillId="0" borderId="0" xfId="0" applyFont="1" applyAlignment="1">
      <alignment vertical="center"/>
    </xf>
    <xf numFmtId="0" fontId="9" fillId="0" borderId="0" xfId="0" applyFont="1"/>
    <xf numFmtId="165" fontId="9" fillId="0" borderId="0" xfId="1" applyNumberFormat="1" applyFont="1"/>
    <xf numFmtId="0" fontId="10" fillId="0" borderId="0" xfId="0" applyFont="1"/>
    <xf numFmtId="0" fontId="9" fillId="0" borderId="0" xfId="0" quotePrefix="1" applyFont="1"/>
    <xf numFmtId="165" fontId="10" fillId="0" borderId="2" xfId="1" applyNumberFormat="1" applyFont="1" applyBorder="1"/>
    <xf numFmtId="0" fontId="9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169" fontId="3" fillId="0" borderId="0" xfId="0" applyNumberFormat="1" applyFont="1"/>
    <xf numFmtId="169" fontId="15" fillId="0" borderId="0" xfId="0" applyNumberFormat="1" applyFont="1"/>
    <xf numFmtId="164" fontId="3" fillId="0" borderId="0" xfId="0" applyNumberFormat="1" applyFont="1" applyAlignment="1">
      <alignment horizontal="right"/>
    </xf>
    <xf numFmtId="4" fontId="16" fillId="0" borderId="0" xfId="0" applyNumberFormat="1" applyFont="1"/>
    <xf numFmtId="0" fontId="3" fillId="0" borderId="0" xfId="0" applyFont="1" applyAlignment="1">
      <alignment horizontal="right" vertical="center"/>
    </xf>
    <xf numFmtId="169" fontId="3" fillId="0" borderId="2" xfId="0" applyNumberFormat="1" applyFont="1" applyBorder="1"/>
    <xf numFmtId="9" fontId="3" fillId="0" borderId="0" xfId="0" applyNumberFormat="1" applyFont="1"/>
    <xf numFmtId="169" fontId="4" fillId="0" borderId="0" xfId="0" applyNumberFormat="1" applyFont="1"/>
    <xf numFmtId="9" fontId="4" fillId="0" borderId="0" xfId="0" applyNumberFormat="1" applyFont="1" applyAlignment="1">
      <alignment horizontal="left"/>
    </xf>
    <xf numFmtId="9" fontId="3" fillId="0" borderId="0" xfId="0" applyNumberFormat="1" applyFont="1" applyAlignment="1">
      <alignment horizontal="left"/>
    </xf>
    <xf numFmtId="169" fontId="16" fillId="0" borderId="0" xfId="0" applyNumberFormat="1" applyFont="1"/>
    <xf numFmtId="0" fontId="7" fillId="0" borderId="0" xfId="0" applyFont="1" applyAlignment="1">
      <alignment horizontal="left"/>
    </xf>
    <xf numFmtId="169" fontId="4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3" fontId="17" fillId="0" borderId="0" xfId="0" applyNumberFormat="1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165" fontId="3" fillId="0" borderId="0" xfId="1" applyNumberFormat="1" applyFont="1" applyAlignment="1">
      <alignment horizontal="right"/>
    </xf>
    <xf numFmtId="165" fontId="4" fillId="0" borderId="2" xfId="1" applyNumberFormat="1" applyFont="1" applyBorder="1" applyAlignment="1">
      <alignment horizontal="right"/>
    </xf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3" fontId="3" fillId="0" borderId="8" xfId="0" applyNumberFormat="1" applyFont="1" applyBorder="1"/>
    <xf numFmtId="3" fontId="3" fillId="0" borderId="0" xfId="0" applyNumberFormat="1" applyFont="1"/>
    <xf numFmtId="165" fontId="3" fillId="0" borderId="8" xfId="1" applyNumberFormat="1" applyFont="1" applyBorder="1"/>
    <xf numFmtId="0" fontId="3" fillId="0" borderId="0" xfId="0" quotePrefix="1" applyFont="1"/>
    <xf numFmtId="165" fontId="3" fillId="0" borderId="0" xfId="0" applyNumberFormat="1" applyFont="1"/>
    <xf numFmtId="3" fontId="4" fillId="0" borderId="0" xfId="0" applyNumberFormat="1" applyFont="1"/>
    <xf numFmtId="165" fontId="4" fillId="0" borderId="0" xfId="0" applyNumberFormat="1" applyFont="1"/>
    <xf numFmtId="0" fontId="3" fillId="0" borderId="10" xfId="0" applyFont="1" applyBorder="1"/>
    <xf numFmtId="0" fontId="3" fillId="0" borderId="11" xfId="0" applyFont="1" applyBorder="1"/>
    <xf numFmtId="3" fontId="3" fillId="0" borderId="7" xfId="0" applyNumberFormat="1" applyFont="1" applyBorder="1"/>
    <xf numFmtId="0" fontId="3" fillId="3" borderId="0" xfId="0" applyFont="1" applyFill="1"/>
    <xf numFmtId="165" fontId="3" fillId="3" borderId="0" xfId="1" applyNumberFormat="1" applyFont="1" applyFill="1"/>
    <xf numFmtId="165" fontId="4" fillId="0" borderId="0" xfId="1" applyNumberFormat="1" applyFont="1" applyBorder="1" applyAlignment="1">
      <alignment horizontal="right"/>
    </xf>
    <xf numFmtId="0" fontId="3" fillId="4" borderId="0" xfId="0" applyFont="1" applyFill="1" applyAlignment="1">
      <alignment horizontal="right"/>
    </xf>
    <xf numFmtId="165" fontId="3" fillId="4" borderId="0" xfId="1" applyNumberFormat="1" applyFont="1" applyFill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0" fontId="3" fillId="4" borderId="0" xfId="0" applyFont="1" applyFill="1"/>
    <xf numFmtId="0" fontId="3" fillId="4" borderId="7" xfId="0" applyFont="1" applyFill="1" applyBorder="1"/>
    <xf numFmtId="0" fontId="4" fillId="0" borderId="7" xfId="0" applyFont="1" applyBorder="1" applyAlignment="1">
      <alignment horizontal="centerContinuous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/>
    <xf numFmtId="0" fontId="3" fillId="0" borderId="0" xfId="0" applyFont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4" fillId="0" borderId="9" xfId="0" applyFont="1" applyBorder="1"/>
    <xf numFmtId="0" fontId="4" fillId="4" borderId="9" xfId="0" applyFont="1" applyFill="1" applyBorder="1"/>
    <xf numFmtId="0" fontId="4" fillId="0" borderId="9" xfId="0" applyFont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9" xfId="0" applyFont="1" applyFill="1" applyBorder="1"/>
    <xf numFmtId="0" fontId="4" fillId="0" borderId="0" xfId="0" applyFont="1" applyFill="1" applyBorder="1"/>
    <xf numFmtId="165" fontId="3" fillId="0" borderId="0" xfId="0" applyNumberFormat="1" applyFont="1" applyFill="1"/>
    <xf numFmtId="0" fontId="4" fillId="0" borderId="0" xfId="0" applyFont="1" applyFill="1"/>
    <xf numFmtId="165" fontId="4" fillId="0" borderId="0" xfId="0" applyNumberFormat="1" applyFont="1" applyFill="1"/>
    <xf numFmtId="0" fontId="4" fillId="0" borderId="9" xfId="0" applyFont="1" applyFill="1" applyBorder="1"/>
    <xf numFmtId="0" fontId="3" fillId="0" borderId="12" xfId="0" applyFont="1" applyFill="1" applyBorder="1"/>
    <xf numFmtId="0" fontId="4" fillId="0" borderId="12" xfId="0" applyFont="1" applyFill="1" applyBorder="1"/>
    <xf numFmtId="165" fontId="3" fillId="0" borderId="12" xfId="1" applyNumberFormat="1" applyFont="1" applyFill="1" applyBorder="1"/>
    <xf numFmtId="165" fontId="4" fillId="0" borderId="12" xfId="1" applyNumberFormat="1" applyFont="1" applyFill="1" applyBorder="1"/>
    <xf numFmtId="165" fontId="4" fillId="0" borderId="2" xfId="0" applyNumberFormat="1" applyFont="1" applyFill="1" applyBorder="1"/>
    <xf numFmtId="0" fontId="20" fillId="0" borderId="0" xfId="0" applyFont="1"/>
    <xf numFmtId="0" fontId="7" fillId="0" borderId="8" xfId="0" applyFont="1" applyBorder="1"/>
    <xf numFmtId="15" fontId="7" fillId="0" borderId="0" xfId="0" applyNumberFormat="1" applyFont="1"/>
    <xf numFmtId="0" fontId="7" fillId="0" borderId="0" xfId="0" applyFont="1" applyBorder="1"/>
    <xf numFmtId="0" fontId="7" fillId="0" borderId="9" xfId="0" applyFont="1" applyBorder="1"/>
    <xf numFmtId="0" fontId="7" fillId="0" borderId="0" xfId="0" quotePrefix="1" applyFont="1"/>
    <xf numFmtId="165" fontId="7" fillId="0" borderId="0" xfId="1" applyNumberFormat="1" applyFont="1"/>
    <xf numFmtId="0" fontId="4" fillId="0" borderId="0" xfId="0" applyFont="1" applyAlignment="1">
      <alignment horizontal="left"/>
    </xf>
    <xf numFmtId="165" fontId="7" fillId="0" borderId="9" xfId="1" applyNumberFormat="1" applyFont="1" applyBorder="1"/>
    <xf numFmtId="165" fontId="7" fillId="0" borderId="0" xfId="1" applyNumberFormat="1" applyFont="1" applyBorder="1"/>
    <xf numFmtId="43" fontId="7" fillId="0" borderId="8" xfId="0" applyNumberFormat="1" applyFont="1" applyBorder="1"/>
    <xf numFmtId="165" fontId="7" fillId="0" borderId="0" xfId="0" applyNumberFormat="1" applyFont="1"/>
    <xf numFmtId="43" fontId="7" fillId="0" borderId="0" xfId="0" applyNumberFormat="1" applyFont="1"/>
    <xf numFmtId="165" fontId="20" fillId="0" borderId="0" xfId="1" applyNumberFormat="1" applyFont="1"/>
    <xf numFmtId="0" fontId="7" fillId="0" borderId="12" xfId="0" applyFont="1" applyBorder="1"/>
    <xf numFmtId="0" fontId="20" fillId="0" borderId="12" xfId="0" applyFont="1" applyBorder="1"/>
    <xf numFmtId="0" fontId="4" fillId="0" borderId="12" xfId="0" applyFont="1" applyBorder="1" applyAlignment="1">
      <alignment horizontal="right"/>
    </xf>
    <xf numFmtId="165" fontId="7" fillId="0" borderId="12" xfId="1" applyNumberFormat="1" applyFont="1" applyBorder="1"/>
    <xf numFmtId="0" fontId="3" fillId="0" borderId="12" xfId="0" applyFont="1" applyBorder="1"/>
    <xf numFmtId="165" fontId="20" fillId="0" borderId="12" xfId="1" applyNumberFormat="1" applyFont="1" applyBorder="1"/>
    <xf numFmtId="0" fontId="4" fillId="0" borderId="12" xfId="0" applyFont="1" applyBorder="1"/>
    <xf numFmtId="165" fontId="20" fillId="0" borderId="2" xfId="1" applyNumberFormat="1" applyFont="1" applyBorder="1"/>
    <xf numFmtId="43" fontId="7" fillId="0" borderId="12" xfId="0" applyNumberFormat="1" applyFont="1" applyBorder="1" applyAlignment="1"/>
    <xf numFmtId="165" fontId="7" fillId="0" borderId="12" xfId="1" applyNumberFormat="1" applyFont="1" applyBorder="1" applyAlignment="1"/>
    <xf numFmtId="165" fontId="20" fillId="0" borderId="12" xfId="1" applyNumberFormat="1" applyFont="1" applyBorder="1" applyAlignment="1"/>
    <xf numFmtId="0" fontId="7" fillId="0" borderId="12" xfId="0" applyFont="1" applyBorder="1" applyAlignment="1"/>
    <xf numFmtId="43" fontId="20" fillId="0" borderId="12" xfId="0" applyNumberFormat="1" applyFont="1" applyBorder="1" applyAlignment="1"/>
    <xf numFmtId="165" fontId="20" fillId="0" borderId="12" xfId="0" applyNumberFormat="1" applyFont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ustomXml" Target="../ink/ink8.xml"/><Relationship Id="rId18" Type="http://schemas.openxmlformats.org/officeDocument/2006/relationships/image" Target="../media/image10.png"/><Relationship Id="rId26" Type="http://schemas.openxmlformats.org/officeDocument/2006/relationships/image" Target="../media/image14.png"/><Relationship Id="rId39" Type="http://schemas.openxmlformats.org/officeDocument/2006/relationships/customXml" Target="../ink/ink21.xml"/><Relationship Id="rId21" Type="http://schemas.openxmlformats.org/officeDocument/2006/relationships/customXml" Target="../ink/ink12.xml"/><Relationship Id="rId34" Type="http://schemas.openxmlformats.org/officeDocument/2006/relationships/image" Target="../media/image18.png"/><Relationship Id="rId42" Type="http://schemas.openxmlformats.org/officeDocument/2006/relationships/image" Target="../media/image22.png"/><Relationship Id="rId7" Type="http://schemas.openxmlformats.org/officeDocument/2006/relationships/customXml" Target="../ink/ink5.xml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9" Type="http://schemas.openxmlformats.org/officeDocument/2006/relationships/customXml" Target="../ink/ink16.xml"/><Relationship Id="rId1" Type="http://schemas.openxmlformats.org/officeDocument/2006/relationships/customXml" Target="../ink/ink2.xml"/><Relationship Id="rId6" Type="http://schemas.openxmlformats.org/officeDocument/2006/relationships/image" Target="../media/image4.png"/><Relationship Id="rId11" Type="http://schemas.openxmlformats.org/officeDocument/2006/relationships/customXml" Target="../ink/ink7.xml"/><Relationship Id="rId24" Type="http://schemas.openxmlformats.org/officeDocument/2006/relationships/image" Target="../media/image13.png"/><Relationship Id="rId32" Type="http://schemas.openxmlformats.org/officeDocument/2006/relationships/image" Target="../media/image17.png"/><Relationship Id="rId37" Type="http://schemas.openxmlformats.org/officeDocument/2006/relationships/customXml" Target="../ink/ink20.xml"/><Relationship Id="rId40" Type="http://schemas.openxmlformats.org/officeDocument/2006/relationships/image" Target="../media/image21.png"/><Relationship Id="rId45" Type="http://schemas.openxmlformats.org/officeDocument/2006/relationships/customXml" Target="../ink/ink24.xml"/><Relationship Id="rId5" Type="http://schemas.openxmlformats.org/officeDocument/2006/relationships/customXml" Target="../ink/ink4.xml"/><Relationship Id="rId15" Type="http://schemas.openxmlformats.org/officeDocument/2006/relationships/customXml" Target="../ink/ink9.xml"/><Relationship Id="rId23" Type="http://schemas.openxmlformats.org/officeDocument/2006/relationships/customXml" Target="../ink/ink13.xml"/><Relationship Id="rId28" Type="http://schemas.openxmlformats.org/officeDocument/2006/relationships/image" Target="../media/image15.png"/><Relationship Id="rId36" Type="http://schemas.openxmlformats.org/officeDocument/2006/relationships/image" Target="../media/image19.png"/><Relationship Id="rId10" Type="http://schemas.openxmlformats.org/officeDocument/2006/relationships/image" Target="../media/image6.png"/><Relationship Id="rId19" Type="http://schemas.openxmlformats.org/officeDocument/2006/relationships/customXml" Target="../ink/ink11.xml"/><Relationship Id="rId31" Type="http://schemas.openxmlformats.org/officeDocument/2006/relationships/customXml" Target="../ink/ink17.xml"/><Relationship Id="rId44" Type="http://schemas.openxmlformats.org/officeDocument/2006/relationships/image" Target="../media/image23.png"/><Relationship Id="rId4" Type="http://schemas.openxmlformats.org/officeDocument/2006/relationships/image" Target="../media/image3.png"/><Relationship Id="rId9" Type="http://schemas.openxmlformats.org/officeDocument/2006/relationships/customXml" Target="../ink/ink6.xml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customXml" Target="../ink/ink15.xml"/><Relationship Id="rId30" Type="http://schemas.openxmlformats.org/officeDocument/2006/relationships/image" Target="../media/image16.png"/><Relationship Id="rId35" Type="http://schemas.openxmlformats.org/officeDocument/2006/relationships/customXml" Target="../ink/ink19.xml"/><Relationship Id="rId43" Type="http://schemas.openxmlformats.org/officeDocument/2006/relationships/customXml" Target="../ink/ink23.xml"/><Relationship Id="rId8" Type="http://schemas.openxmlformats.org/officeDocument/2006/relationships/image" Target="../media/image5.png"/><Relationship Id="rId3" Type="http://schemas.openxmlformats.org/officeDocument/2006/relationships/customXml" Target="../ink/ink3.xml"/><Relationship Id="rId12" Type="http://schemas.openxmlformats.org/officeDocument/2006/relationships/image" Target="../media/image7.png"/><Relationship Id="rId17" Type="http://schemas.openxmlformats.org/officeDocument/2006/relationships/customXml" Target="../ink/ink10.xml"/><Relationship Id="rId25" Type="http://schemas.openxmlformats.org/officeDocument/2006/relationships/customXml" Target="../ink/ink14.xml"/><Relationship Id="rId33" Type="http://schemas.openxmlformats.org/officeDocument/2006/relationships/customXml" Target="../ink/ink18.xml"/><Relationship Id="rId38" Type="http://schemas.openxmlformats.org/officeDocument/2006/relationships/image" Target="../media/image20.png"/><Relationship Id="rId46" Type="http://schemas.openxmlformats.org/officeDocument/2006/relationships/image" Target="../media/image24.png"/><Relationship Id="rId20" Type="http://schemas.openxmlformats.org/officeDocument/2006/relationships/image" Target="../media/image11.png"/><Relationship Id="rId41" Type="http://schemas.openxmlformats.org/officeDocument/2006/relationships/customXml" Target="../ink/ink2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customXml" Target="../ink/ink26.xml"/><Relationship Id="rId7" Type="http://schemas.openxmlformats.org/officeDocument/2006/relationships/customXml" Target="../ink/ink28.xml"/><Relationship Id="rId2" Type="http://schemas.openxmlformats.org/officeDocument/2006/relationships/image" Target="../media/image31.png"/><Relationship Id="rId1" Type="http://schemas.openxmlformats.org/officeDocument/2006/relationships/customXml" Target="../ink/ink25.xml"/><Relationship Id="rId6" Type="http://schemas.openxmlformats.org/officeDocument/2006/relationships/image" Target="../media/image33.png"/><Relationship Id="rId5" Type="http://schemas.openxmlformats.org/officeDocument/2006/relationships/customXml" Target="../ink/ink27.xml"/><Relationship Id="rId4" Type="http://schemas.openxmlformats.org/officeDocument/2006/relationships/image" Target="../media/image3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31200</xdr:colOff>
      <xdr:row>61</xdr:row>
      <xdr:rowOff>65500</xdr:rowOff>
    </xdr:from>
    <xdr:to>
      <xdr:col>15</xdr:col>
      <xdr:colOff>1691640</xdr:colOff>
      <xdr:row>65</xdr:row>
      <xdr:rowOff>65780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21" name="Ink 320">
              <a:extLst>
                <a:ext uri="{FF2B5EF4-FFF2-40B4-BE49-F238E27FC236}">
                  <a16:creationId xmlns:a16="http://schemas.microsoft.com/office/drawing/2014/main" id="{A0F15DFC-BCE1-389E-F9C3-23A5E7966802}"/>
                </a:ext>
              </a:extLst>
            </xdr14:cNvPr>
            <xdr14:cNvContentPartPr/>
          </xdr14:nvContentPartPr>
          <xdr14:nvPr macro=""/>
          <xdr14:xfrm>
            <a:off x="11200850" y="12073350"/>
            <a:ext cx="2879640" cy="787680"/>
          </xdr14:xfrm>
        </xdr:contentPart>
      </mc:Choice>
      <mc:Fallback xmlns="">
        <xdr:pic>
          <xdr:nvPicPr>
            <xdr:cNvPr id="321" name="Ink 320">
              <a:extLst>
                <a:ext uri="{FF2B5EF4-FFF2-40B4-BE49-F238E27FC236}">
                  <a16:creationId xmlns:a16="http://schemas.microsoft.com/office/drawing/2014/main" id="{A0F15DFC-BCE1-389E-F9C3-23A5E796680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183210" y="12037710"/>
              <a:ext cx="2915280" cy="8593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737530</xdr:colOff>
      <xdr:row>9</xdr:row>
      <xdr:rowOff>100120</xdr:rowOff>
    </xdr:from>
    <xdr:to>
      <xdr:col>55</xdr:col>
      <xdr:colOff>354900</xdr:colOff>
      <xdr:row>12</xdr:row>
      <xdr:rowOff>93850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16" name="Ink 215">
              <a:extLst>
                <a:ext uri="{FF2B5EF4-FFF2-40B4-BE49-F238E27FC236}">
                  <a16:creationId xmlns:a16="http://schemas.microsoft.com/office/drawing/2014/main" id="{44D4D7BE-0D91-F005-375F-BB24030A9672}"/>
                </a:ext>
              </a:extLst>
            </xdr14:cNvPr>
            <xdr14:cNvContentPartPr/>
          </xdr14:nvContentPartPr>
          <xdr14:nvPr macro=""/>
          <xdr14:xfrm>
            <a:off x="21063880" y="1878120"/>
            <a:ext cx="868320" cy="584280"/>
          </xdr14:xfrm>
        </xdr:contentPart>
      </mc:Choice>
      <mc:Fallback xmlns="">
        <xdr:pic>
          <xdr:nvPicPr>
            <xdr:cNvPr id="216" name="Ink 215">
              <a:extLst>
                <a:ext uri="{FF2B5EF4-FFF2-40B4-BE49-F238E27FC236}">
                  <a16:creationId xmlns:a16="http://schemas.microsoft.com/office/drawing/2014/main" id="{44D4D7BE-0D91-F005-375F-BB24030A967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1046233" y="1842480"/>
              <a:ext cx="903975" cy="655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52</xdr:col>
      <xdr:colOff>537360</xdr:colOff>
      <xdr:row>13</xdr:row>
      <xdr:rowOff>103280</xdr:rowOff>
    </xdr:from>
    <xdr:to>
      <xdr:col>52</xdr:col>
      <xdr:colOff>840480</xdr:colOff>
      <xdr:row>15</xdr:row>
      <xdr:rowOff>23270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17" name="Ink 216">
              <a:extLst>
                <a:ext uri="{FF2B5EF4-FFF2-40B4-BE49-F238E27FC236}">
                  <a16:creationId xmlns:a16="http://schemas.microsoft.com/office/drawing/2014/main" id="{DE6EAC9F-7F80-1E23-ADAB-AE1885987CED}"/>
                </a:ext>
              </a:extLst>
            </xdr14:cNvPr>
            <xdr14:cNvContentPartPr/>
          </xdr14:nvContentPartPr>
          <xdr14:nvPr macro=""/>
          <xdr14:xfrm>
            <a:off x="18361810" y="2668680"/>
            <a:ext cx="303120" cy="320040"/>
          </xdr14:xfrm>
        </xdr:contentPart>
      </mc:Choice>
      <mc:Fallback xmlns="">
        <xdr:pic>
          <xdr:nvPicPr>
            <xdr:cNvPr id="217" name="Ink 216">
              <a:extLst>
                <a:ext uri="{FF2B5EF4-FFF2-40B4-BE49-F238E27FC236}">
                  <a16:creationId xmlns:a16="http://schemas.microsoft.com/office/drawing/2014/main" id="{DE6EAC9F-7F80-1E23-ADAB-AE1885987CE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8343810" y="2633040"/>
              <a:ext cx="338760" cy="39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53</xdr:col>
      <xdr:colOff>276410</xdr:colOff>
      <xdr:row>26</xdr:row>
      <xdr:rowOff>140810</xdr:rowOff>
    </xdr:from>
    <xdr:to>
      <xdr:col>53</xdr:col>
      <xdr:colOff>287210</xdr:colOff>
      <xdr:row>26</xdr:row>
      <xdr:rowOff>179690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220" name="Ink 219">
              <a:extLst>
                <a:ext uri="{FF2B5EF4-FFF2-40B4-BE49-F238E27FC236}">
                  <a16:creationId xmlns:a16="http://schemas.microsoft.com/office/drawing/2014/main" id="{4F41C602-C54D-A8CA-009B-743F40D65831}"/>
                </a:ext>
              </a:extLst>
            </xdr14:cNvPr>
            <xdr14:cNvContentPartPr/>
          </xdr14:nvContentPartPr>
          <xdr14:nvPr macro=""/>
          <xdr14:xfrm>
            <a:off x="19351810" y="5265260"/>
            <a:ext cx="10800" cy="38880"/>
          </xdr14:xfrm>
        </xdr:contentPart>
      </mc:Choice>
      <mc:Fallback xmlns="">
        <xdr:pic>
          <xdr:nvPicPr>
            <xdr:cNvPr id="220" name="Ink 219">
              <a:extLst>
                <a:ext uri="{FF2B5EF4-FFF2-40B4-BE49-F238E27FC236}">
                  <a16:creationId xmlns:a16="http://schemas.microsoft.com/office/drawing/2014/main" id="{4F41C602-C54D-A8CA-009B-743F40D6583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9333810" y="5229260"/>
              <a:ext cx="46440" cy="110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53</xdr:col>
      <xdr:colOff>823160</xdr:colOff>
      <xdr:row>5</xdr:row>
      <xdr:rowOff>125040</xdr:rowOff>
    </xdr:from>
    <xdr:to>
      <xdr:col>56</xdr:col>
      <xdr:colOff>830260</xdr:colOff>
      <xdr:row>16</xdr:row>
      <xdr:rowOff>60810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71" name="Ink 270">
              <a:extLst>
                <a:ext uri="{FF2B5EF4-FFF2-40B4-BE49-F238E27FC236}">
                  <a16:creationId xmlns:a16="http://schemas.microsoft.com/office/drawing/2014/main" id="{A441CEBC-1C4C-5CC7-A691-7355E39C92D2}"/>
                </a:ext>
              </a:extLst>
            </xdr14:cNvPr>
            <xdr14:cNvContentPartPr/>
          </xdr14:nvContentPartPr>
          <xdr14:nvPr macro=""/>
          <xdr14:xfrm>
            <a:off x="19898560" y="1115640"/>
            <a:ext cx="3759950" cy="2126520"/>
          </xdr14:xfrm>
        </xdr:contentPart>
      </mc:Choice>
      <mc:Fallback xmlns="">
        <xdr:pic>
          <xdr:nvPicPr>
            <xdr:cNvPr id="271" name="Ink 270">
              <a:extLst>
                <a:ext uri="{FF2B5EF4-FFF2-40B4-BE49-F238E27FC236}">
                  <a16:creationId xmlns:a16="http://schemas.microsoft.com/office/drawing/2014/main" id="{A441CEBC-1C4C-5CC7-A691-7355E39C92D2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9880559" y="1079994"/>
              <a:ext cx="3795591" cy="219817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56</xdr:col>
      <xdr:colOff>405460</xdr:colOff>
      <xdr:row>12</xdr:row>
      <xdr:rowOff>151900</xdr:rowOff>
    </xdr:from>
    <xdr:to>
      <xdr:col>57</xdr:col>
      <xdr:colOff>1000950</xdr:colOff>
      <xdr:row>15</xdr:row>
      <xdr:rowOff>135320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282" name="Ink 281">
              <a:extLst>
                <a:ext uri="{FF2B5EF4-FFF2-40B4-BE49-F238E27FC236}">
                  <a16:creationId xmlns:a16="http://schemas.microsoft.com/office/drawing/2014/main" id="{9A4CA584-A467-9D84-2CF4-7C70A1126B78}"/>
                </a:ext>
              </a:extLst>
            </xdr14:cNvPr>
            <xdr14:cNvContentPartPr/>
          </xdr14:nvContentPartPr>
          <xdr14:nvPr macro=""/>
          <xdr14:xfrm>
            <a:off x="23233710" y="2520450"/>
            <a:ext cx="1846440" cy="580320"/>
          </xdr14:xfrm>
        </xdr:contentPart>
      </mc:Choice>
      <mc:Fallback xmlns="">
        <xdr:pic>
          <xdr:nvPicPr>
            <xdr:cNvPr id="282" name="Ink 281">
              <a:extLst>
                <a:ext uri="{FF2B5EF4-FFF2-40B4-BE49-F238E27FC236}">
                  <a16:creationId xmlns:a16="http://schemas.microsoft.com/office/drawing/2014/main" id="{9A4CA584-A467-9D84-2CF4-7C70A1126B7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23215714" y="2484810"/>
              <a:ext cx="1882073" cy="651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54</xdr:col>
      <xdr:colOff>360380</xdr:colOff>
      <xdr:row>16</xdr:row>
      <xdr:rowOff>185680</xdr:rowOff>
    </xdr:from>
    <xdr:to>
      <xdr:col>55</xdr:col>
      <xdr:colOff>41830</xdr:colOff>
      <xdr:row>20</xdr:row>
      <xdr:rowOff>102440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299" name="Ink 298">
              <a:extLst>
                <a:ext uri="{FF2B5EF4-FFF2-40B4-BE49-F238E27FC236}">
                  <a16:creationId xmlns:a16="http://schemas.microsoft.com/office/drawing/2014/main" id="{508A954C-44A2-7B9A-FE58-A2DE76C3E87A}"/>
                </a:ext>
              </a:extLst>
            </xdr14:cNvPr>
            <xdr14:cNvContentPartPr/>
          </xdr14:nvContentPartPr>
          <xdr14:nvPr macro=""/>
          <xdr14:xfrm>
            <a:off x="20686730" y="3341630"/>
            <a:ext cx="932400" cy="704160"/>
          </xdr14:xfrm>
        </xdr:contentPart>
      </mc:Choice>
      <mc:Fallback xmlns="">
        <xdr:pic>
          <xdr:nvPicPr>
            <xdr:cNvPr id="299" name="Ink 298">
              <a:extLst>
                <a:ext uri="{FF2B5EF4-FFF2-40B4-BE49-F238E27FC236}">
                  <a16:creationId xmlns:a16="http://schemas.microsoft.com/office/drawing/2014/main" id="{508A954C-44A2-7B9A-FE58-A2DE76C3E87A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20668730" y="3305990"/>
              <a:ext cx="968040" cy="775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55</xdr:col>
      <xdr:colOff>498310</xdr:colOff>
      <xdr:row>16</xdr:row>
      <xdr:rowOff>136720</xdr:rowOff>
    </xdr:from>
    <xdr:to>
      <xdr:col>57</xdr:col>
      <xdr:colOff>543050</xdr:colOff>
      <xdr:row>20</xdr:row>
      <xdr:rowOff>107840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302" name="Ink 301">
              <a:extLst>
                <a:ext uri="{FF2B5EF4-FFF2-40B4-BE49-F238E27FC236}">
                  <a16:creationId xmlns:a16="http://schemas.microsoft.com/office/drawing/2014/main" id="{3813A45D-0CCC-D90B-9184-5923EA9FB4A6}"/>
                </a:ext>
              </a:extLst>
            </xdr14:cNvPr>
            <xdr14:cNvContentPartPr/>
          </xdr14:nvContentPartPr>
          <xdr14:nvPr macro=""/>
          <xdr14:xfrm>
            <a:off x="22075610" y="3292670"/>
            <a:ext cx="2546640" cy="758520"/>
          </xdr14:xfrm>
        </xdr:contentPart>
      </mc:Choice>
      <mc:Fallback xmlns="">
        <xdr:pic>
          <xdr:nvPicPr>
            <xdr:cNvPr id="302" name="Ink 301">
              <a:extLst>
                <a:ext uri="{FF2B5EF4-FFF2-40B4-BE49-F238E27FC236}">
                  <a16:creationId xmlns:a16="http://schemas.microsoft.com/office/drawing/2014/main" id="{3813A45D-0CCC-D90B-9184-5923EA9FB4A6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22057970" y="3257030"/>
              <a:ext cx="2582280" cy="830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57</xdr:col>
      <xdr:colOff>809450</xdr:colOff>
      <xdr:row>17</xdr:row>
      <xdr:rowOff>41030</xdr:rowOff>
    </xdr:from>
    <xdr:to>
      <xdr:col>58</xdr:col>
      <xdr:colOff>379300</xdr:colOff>
      <xdr:row>19</xdr:row>
      <xdr:rowOff>112810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306" name="Ink 305">
              <a:extLst>
                <a:ext uri="{FF2B5EF4-FFF2-40B4-BE49-F238E27FC236}">
                  <a16:creationId xmlns:a16="http://schemas.microsoft.com/office/drawing/2014/main" id="{3E19CFE0-26B7-D6E8-896E-F32AEECCF98C}"/>
                </a:ext>
              </a:extLst>
            </xdr14:cNvPr>
            <xdr14:cNvContentPartPr/>
          </xdr14:nvContentPartPr>
          <xdr14:nvPr macro=""/>
          <xdr14:xfrm>
            <a:off x="24888650" y="3393830"/>
            <a:ext cx="820800" cy="465480"/>
          </xdr14:xfrm>
        </xdr:contentPart>
      </mc:Choice>
      <mc:Fallback xmlns="">
        <xdr:pic>
          <xdr:nvPicPr>
            <xdr:cNvPr id="306" name="Ink 305">
              <a:extLst>
                <a:ext uri="{FF2B5EF4-FFF2-40B4-BE49-F238E27FC236}">
                  <a16:creationId xmlns:a16="http://schemas.microsoft.com/office/drawing/2014/main" id="{3E19CFE0-26B7-D6E8-896E-F32AEECCF98C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24870658" y="3357830"/>
              <a:ext cx="856424" cy="537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58</xdr:col>
      <xdr:colOff>557140</xdr:colOff>
      <xdr:row>17</xdr:row>
      <xdr:rowOff>145430</xdr:rowOff>
    </xdr:from>
    <xdr:to>
      <xdr:col>59</xdr:col>
      <xdr:colOff>430110</xdr:colOff>
      <xdr:row>20</xdr:row>
      <xdr:rowOff>100280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316" name="Ink 315">
              <a:extLst>
                <a:ext uri="{FF2B5EF4-FFF2-40B4-BE49-F238E27FC236}">
                  <a16:creationId xmlns:a16="http://schemas.microsoft.com/office/drawing/2014/main" id="{02C77565-DC82-B700-CC65-DAC8895EECCD}"/>
                </a:ext>
              </a:extLst>
            </xdr14:cNvPr>
            <xdr14:cNvContentPartPr/>
          </xdr14:nvContentPartPr>
          <xdr14:nvPr macro=""/>
          <xdr14:xfrm>
            <a:off x="25887290" y="3498230"/>
            <a:ext cx="1123920" cy="545400"/>
          </xdr14:xfrm>
        </xdr:contentPart>
      </mc:Choice>
      <mc:Fallback xmlns="">
        <xdr:pic>
          <xdr:nvPicPr>
            <xdr:cNvPr id="316" name="Ink 315">
              <a:extLst>
                <a:ext uri="{FF2B5EF4-FFF2-40B4-BE49-F238E27FC236}">
                  <a16:creationId xmlns:a16="http://schemas.microsoft.com/office/drawing/2014/main" id="{02C77565-DC82-B700-CC65-DAC8895EECCD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25869290" y="3462230"/>
              <a:ext cx="1159560" cy="617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47</xdr:col>
      <xdr:colOff>971040</xdr:colOff>
      <xdr:row>4</xdr:row>
      <xdr:rowOff>151040</xdr:rowOff>
    </xdr:from>
    <xdr:to>
      <xdr:col>53</xdr:col>
      <xdr:colOff>1160180</xdr:colOff>
      <xdr:row>38</xdr:row>
      <xdr:rowOff>133800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376" name="Ink 375">
              <a:extLst>
                <a:ext uri="{FF2B5EF4-FFF2-40B4-BE49-F238E27FC236}">
                  <a16:creationId xmlns:a16="http://schemas.microsoft.com/office/drawing/2014/main" id="{17117051-2418-F206-4F99-DA1B8B722F15}"/>
                </a:ext>
              </a:extLst>
            </xdr14:cNvPr>
            <xdr14:cNvContentPartPr/>
          </xdr14:nvContentPartPr>
          <xdr14:nvPr macro=""/>
          <xdr14:xfrm>
            <a:off x="12540740" y="944790"/>
            <a:ext cx="7694840" cy="6707410"/>
          </xdr14:xfrm>
        </xdr:contentPart>
      </mc:Choice>
      <mc:Fallback xmlns="">
        <xdr:pic>
          <xdr:nvPicPr>
            <xdr:cNvPr id="376" name="Ink 375">
              <a:extLst>
                <a:ext uri="{FF2B5EF4-FFF2-40B4-BE49-F238E27FC236}">
                  <a16:creationId xmlns:a16="http://schemas.microsoft.com/office/drawing/2014/main" id="{17117051-2418-F206-4F99-DA1B8B722F15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2522740" y="909151"/>
              <a:ext cx="7730479" cy="677904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54</xdr:col>
      <xdr:colOff>217280</xdr:colOff>
      <xdr:row>21</xdr:row>
      <xdr:rowOff>131310</xdr:rowOff>
    </xdr:from>
    <xdr:to>
      <xdr:col>57</xdr:col>
      <xdr:colOff>254510</xdr:colOff>
      <xdr:row>27</xdr:row>
      <xdr:rowOff>55050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405" name="Ink 404">
              <a:extLst>
                <a:ext uri="{FF2B5EF4-FFF2-40B4-BE49-F238E27FC236}">
                  <a16:creationId xmlns:a16="http://schemas.microsoft.com/office/drawing/2014/main" id="{0C5A0CDB-B7CE-F10F-88B6-B592BA1514E8}"/>
                </a:ext>
              </a:extLst>
            </xdr14:cNvPr>
            <xdr14:cNvContentPartPr/>
          </xdr14:nvContentPartPr>
          <xdr14:nvPr macro=""/>
          <xdr14:xfrm>
            <a:off x="20543630" y="4271510"/>
            <a:ext cx="3790080" cy="1104840"/>
          </xdr14:xfrm>
        </xdr:contentPart>
      </mc:Choice>
      <mc:Fallback xmlns="">
        <xdr:pic>
          <xdr:nvPicPr>
            <xdr:cNvPr id="405" name="Ink 404">
              <a:extLst>
                <a:ext uri="{FF2B5EF4-FFF2-40B4-BE49-F238E27FC236}">
                  <a16:creationId xmlns:a16="http://schemas.microsoft.com/office/drawing/2014/main" id="{0C5A0CDB-B7CE-F10F-88B6-B592BA1514E8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20525628" y="4235510"/>
              <a:ext cx="3825723" cy="1176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57</xdr:col>
      <xdr:colOff>613430</xdr:colOff>
      <xdr:row>25</xdr:row>
      <xdr:rowOff>118040</xdr:rowOff>
    </xdr:from>
    <xdr:to>
      <xdr:col>57</xdr:col>
      <xdr:colOff>878390</xdr:colOff>
      <xdr:row>26</xdr:row>
      <xdr:rowOff>127110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408" name="Ink 407">
              <a:extLst>
                <a:ext uri="{FF2B5EF4-FFF2-40B4-BE49-F238E27FC236}">
                  <a16:creationId xmlns:a16="http://schemas.microsoft.com/office/drawing/2014/main" id="{DA6DC202-0D27-C60C-4096-A215AD899ADE}"/>
                </a:ext>
              </a:extLst>
            </xdr14:cNvPr>
            <xdr14:cNvContentPartPr/>
          </xdr14:nvContentPartPr>
          <xdr14:nvPr macro=""/>
          <xdr14:xfrm>
            <a:off x="24692630" y="5045640"/>
            <a:ext cx="264960" cy="205920"/>
          </xdr14:xfrm>
        </xdr:contentPart>
      </mc:Choice>
      <mc:Fallback xmlns="">
        <xdr:pic>
          <xdr:nvPicPr>
            <xdr:cNvPr id="408" name="Ink 407">
              <a:extLst>
                <a:ext uri="{FF2B5EF4-FFF2-40B4-BE49-F238E27FC236}">
                  <a16:creationId xmlns:a16="http://schemas.microsoft.com/office/drawing/2014/main" id="{DA6DC202-0D27-C60C-4096-A215AD899ADE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24674990" y="5009703"/>
              <a:ext cx="300600" cy="27743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55</xdr:col>
      <xdr:colOff>719900</xdr:colOff>
      <xdr:row>27</xdr:row>
      <xdr:rowOff>110200</xdr:rowOff>
    </xdr:from>
    <xdr:to>
      <xdr:col>56</xdr:col>
      <xdr:colOff>130270</xdr:colOff>
      <xdr:row>29</xdr:row>
      <xdr:rowOff>41220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412" name="Ink 411">
              <a:extLst>
                <a:ext uri="{FF2B5EF4-FFF2-40B4-BE49-F238E27FC236}">
                  <a16:creationId xmlns:a16="http://schemas.microsoft.com/office/drawing/2014/main" id="{3AA9B487-9798-3D63-46C1-3997F97A1777}"/>
                </a:ext>
              </a:extLst>
            </xdr14:cNvPr>
            <xdr14:cNvContentPartPr/>
          </xdr14:nvContentPartPr>
          <xdr14:nvPr macro=""/>
          <xdr14:xfrm>
            <a:off x="22297200" y="5431500"/>
            <a:ext cx="661320" cy="324720"/>
          </xdr14:xfrm>
        </xdr:contentPart>
      </mc:Choice>
      <mc:Fallback xmlns="">
        <xdr:pic>
          <xdr:nvPicPr>
            <xdr:cNvPr id="412" name="Ink 411">
              <a:extLst>
                <a:ext uri="{FF2B5EF4-FFF2-40B4-BE49-F238E27FC236}">
                  <a16:creationId xmlns:a16="http://schemas.microsoft.com/office/drawing/2014/main" id="{3AA9B487-9798-3D63-46C1-3997F97A1777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22279200" y="5395860"/>
              <a:ext cx="696960" cy="396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54</xdr:col>
      <xdr:colOff>498810</xdr:colOff>
      <xdr:row>30</xdr:row>
      <xdr:rowOff>84490</xdr:rowOff>
    </xdr:from>
    <xdr:to>
      <xdr:col>56</xdr:col>
      <xdr:colOff>240790</xdr:colOff>
      <xdr:row>32</xdr:row>
      <xdr:rowOff>150150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424" name="Ink 423">
              <a:extLst>
                <a:ext uri="{FF2B5EF4-FFF2-40B4-BE49-F238E27FC236}">
                  <a16:creationId xmlns:a16="http://schemas.microsoft.com/office/drawing/2014/main" id="{6A5321E3-DD94-7FA1-863F-CC5830216B02}"/>
                </a:ext>
              </a:extLst>
            </xdr14:cNvPr>
            <xdr14:cNvContentPartPr/>
          </xdr14:nvContentPartPr>
          <xdr14:nvPr macro=""/>
          <xdr14:xfrm>
            <a:off x="20825160" y="5996340"/>
            <a:ext cx="2243880" cy="459360"/>
          </xdr14:xfrm>
        </xdr:contentPart>
      </mc:Choice>
      <mc:Fallback xmlns="">
        <xdr:pic>
          <xdr:nvPicPr>
            <xdr:cNvPr id="424" name="Ink 423">
              <a:extLst>
                <a:ext uri="{FF2B5EF4-FFF2-40B4-BE49-F238E27FC236}">
                  <a16:creationId xmlns:a16="http://schemas.microsoft.com/office/drawing/2014/main" id="{6A5321E3-DD94-7FA1-863F-CC5830216B02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807160" y="5960340"/>
              <a:ext cx="2279520" cy="531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56</xdr:col>
      <xdr:colOff>385080</xdr:colOff>
      <xdr:row>30</xdr:row>
      <xdr:rowOff>154690</xdr:rowOff>
    </xdr:from>
    <xdr:to>
      <xdr:col>57</xdr:col>
      <xdr:colOff>458210</xdr:colOff>
      <xdr:row>32</xdr:row>
      <xdr:rowOff>161310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434" name="Ink 433">
              <a:extLst>
                <a:ext uri="{FF2B5EF4-FFF2-40B4-BE49-F238E27FC236}">
                  <a16:creationId xmlns:a16="http://schemas.microsoft.com/office/drawing/2014/main" id="{EBB74E5F-5DFA-D791-1B3B-DEF2744619B7}"/>
                </a:ext>
              </a:extLst>
            </xdr14:cNvPr>
            <xdr14:cNvContentPartPr/>
          </xdr14:nvContentPartPr>
          <xdr14:nvPr macro=""/>
          <xdr14:xfrm>
            <a:off x="23213330" y="6066540"/>
            <a:ext cx="1324080" cy="400320"/>
          </xdr14:xfrm>
        </xdr:contentPart>
      </mc:Choice>
      <mc:Fallback xmlns="">
        <xdr:pic>
          <xdr:nvPicPr>
            <xdr:cNvPr id="434" name="Ink 433">
              <a:extLst>
                <a:ext uri="{FF2B5EF4-FFF2-40B4-BE49-F238E27FC236}">
                  <a16:creationId xmlns:a16="http://schemas.microsoft.com/office/drawing/2014/main" id="{EBB74E5F-5DFA-D791-1B3B-DEF2744619B7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23195690" y="6030540"/>
              <a:ext cx="1359720" cy="471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58</xdr:col>
      <xdr:colOff>137860</xdr:colOff>
      <xdr:row>27</xdr:row>
      <xdr:rowOff>2200</xdr:rowOff>
    </xdr:from>
    <xdr:to>
      <xdr:col>59</xdr:col>
      <xdr:colOff>726510</xdr:colOff>
      <xdr:row>27</xdr:row>
      <xdr:rowOff>121360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435" name="Ink 434">
              <a:extLst>
                <a:ext uri="{FF2B5EF4-FFF2-40B4-BE49-F238E27FC236}">
                  <a16:creationId xmlns:a16="http://schemas.microsoft.com/office/drawing/2014/main" id="{CFE435C7-C088-8B4D-7166-44B4D8C5ED0B}"/>
                </a:ext>
              </a:extLst>
            </xdr14:cNvPr>
            <xdr14:cNvContentPartPr/>
          </xdr14:nvContentPartPr>
          <xdr14:nvPr macro=""/>
          <xdr14:xfrm>
            <a:off x="25468010" y="5323500"/>
            <a:ext cx="1839600" cy="119160"/>
          </xdr14:xfrm>
        </xdr:contentPart>
      </mc:Choice>
      <mc:Fallback xmlns="">
        <xdr:pic>
          <xdr:nvPicPr>
            <xdr:cNvPr id="435" name="Ink 434">
              <a:extLst>
                <a:ext uri="{FF2B5EF4-FFF2-40B4-BE49-F238E27FC236}">
                  <a16:creationId xmlns:a16="http://schemas.microsoft.com/office/drawing/2014/main" id="{CFE435C7-C088-8B4D-7166-44B4D8C5ED0B}"/>
                </a:ext>
              </a:extLst>
            </xdr:cNvPr>
            <xdr:cNvPicPr/>
          </xdr:nvPicPr>
          <xdr:blipFill>
            <a:blip xmlns:r="http://schemas.openxmlformats.org/officeDocument/2006/relationships" r:embed="rId32"/>
            <a:stretch>
              <a:fillRect/>
            </a:stretch>
          </xdr:blipFill>
          <xdr:spPr>
            <a:xfrm>
              <a:off x="25450010" y="5287860"/>
              <a:ext cx="1875240" cy="190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58</xdr:col>
      <xdr:colOff>188260</xdr:colOff>
      <xdr:row>24</xdr:row>
      <xdr:rowOff>73270</xdr:rowOff>
    </xdr:from>
    <xdr:to>
      <xdr:col>59</xdr:col>
      <xdr:colOff>644430</xdr:colOff>
      <xdr:row>26</xdr:row>
      <xdr:rowOff>82770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450" name="Ink 449">
              <a:extLst>
                <a:ext uri="{FF2B5EF4-FFF2-40B4-BE49-F238E27FC236}">
                  <a16:creationId xmlns:a16="http://schemas.microsoft.com/office/drawing/2014/main" id="{2F955ACF-A055-3CC6-9F46-7DD75D50253C}"/>
                </a:ext>
              </a:extLst>
            </xdr14:cNvPr>
            <xdr14:cNvContentPartPr/>
          </xdr14:nvContentPartPr>
          <xdr14:nvPr macro=""/>
          <xdr14:xfrm>
            <a:off x="25518410" y="4804020"/>
            <a:ext cx="1707120" cy="403200"/>
          </xdr14:xfrm>
        </xdr:contentPart>
      </mc:Choice>
      <mc:Fallback xmlns="">
        <xdr:pic>
          <xdr:nvPicPr>
            <xdr:cNvPr id="450" name="Ink 449">
              <a:extLst>
                <a:ext uri="{FF2B5EF4-FFF2-40B4-BE49-F238E27FC236}">
                  <a16:creationId xmlns:a16="http://schemas.microsoft.com/office/drawing/2014/main" id="{2F955ACF-A055-3CC6-9F46-7DD75D50253C}"/>
                </a:ext>
              </a:extLst>
            </xdr:cNvPr>
            <xdr:cNvPicPr/>
          </xdr:nvPicPr>
          <xdr:blipFill>
            <a:blip xmlns:r="http://schemas.openxmlformats.org/officeDocument/2006/relationships" r:embed="rId34"/>
            <a:stretch>
              <a:fillRect/>
            </a:stretch>
          </xdr:blipFill>
          <xdr:spPr>
            <a:xfrm>
              <a:off x="25500770" y="4768020"/>
              <a:ext cx="1742760" cy="47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57</xdr:col>
      <xdr:colOff>627410</xdr:colOff>
      <xdr:row>29</xdr:row>
      <xdr:rowOff>155700</xdr:rowOff>
    </xdr:from>
    <xdr:to>
      <xdr:col>59</xdr:col>
      <xdr:colOff>810030</xdr:colOff>
      <xdr:row>32</xdr:row>
      <xdr:rowOff>182190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462" name="Ink 461">
              <a:extLst>
                <a:ext uri="{FF2B5EF4-FFF2-40B4-BE49-F238E27FC236}">
                  <a16:creationId xmlns:a16="http://schemas.microsoft.com/office/drawing/2014/main" id="{1141D25C-5B48-2487-ED89-6A814D12C3B9}"/>
                </a:ext>
              </a:extLst>
            </xdr14:cNvPr>
            <xdr14:cNvContentPartPr/>
          </xdr14:nvContentPartPr>
          <xdr14:nvPr macro=""/>
          <xdr14:xfrm>
            <a:off x="24706610" y="5870700"/>
            <a:ext cx="2684520" cy="617040"/>
          </xdr14:xfrm>
        </xdr:contentPart>
      </mc:Choice>
      <mc:Fallback xmlns="">
        <xdr:pic>
          <xdr:nvPicPr>
            <xdr:cNvPr id="462" name="Ink 461">
              <a:extLst>
                <a:ext uri="{FF2B5EF4-FFF2-40B4-BE49-F238E27FC236}">
                  <a16:creationId xmlns:a16="http://schemas.microsoft.com/office/drawing/2014/main" id="{1141D25C-5B48-2487-ED89-6A814D12C3B9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24688970" y="5834700"/>
              <a:ext cx="2720160" cy="688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50</xdr:col>
      <xdr:colOff>653160</xdr:colOff>
      <xdr:row>50</xdr:row>
      <xdr:rowOff>171210</xdr:rowOff>
    </xdr:from>
    <xdr:to>
      <xdr:col>51</xdr:col>
      <xdr:colOff>192410</xdr:colOff>
      <xdr:row>53</xdr:row>
      <xdr:rowOff>15180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531" name="Ink 530">
              <a:extLst>
                <a:ext uri="{FF2B5EF4-FFF2-40B4-BE49-F238E27FC236}">
                  <a16:creationId xmlns:a16="http://schemas.microsoft.com/office/drawing/2014/main" id="{FC8BA515-5972-22E3-67D0-1F2FB2ED182A}"/>
                </a:ext>
              </a:extLst>
            </xdr14:cNvPr>
            <xdr14:cNvContentPartPr/>
          </xdr14:nvContentPartPr>
          <xdr14:nvPr macro=""/>
          <xdr14:xfrm>
            <a:off x="15975710" y="10020060"/>
            <a:ext cx="790200" cy="434520"/>
          </xdr14:xfrm>
        </xdr:contentPart>
      </mc:Choice>
      <mc:Fallback xmlns="">
        <xdr:pic>
          <xdr:nvPicPr>
            <xdr:cNvPr id="531" name="Ink 530">
              <a:extLst>
                <a:ext uri="{FF2B5EF4-FFF2-40B4-BE49-F238E27FC236}">
                  <a16:creationId xmlns:a16="http://schemas.microsoft.com/office/drawing/2014/main" id="{FC8BA515-5972-22E3-67D0-1F2FB2ED182A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5957718" y="9984060"/>
              <a:ext cx="825824" cy="506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48</xdr:col>
      <xdr:colOff>500490</xdr:colOff>
      <xdr:row>40</xdr:row>
      <xdr:rowOff>157880</xdr:rowOff>
    </xdr:from>
    <xdr:to>
      <xdr:col>54</xdr:col>
      <xdr:colOff>238220</xdr:colOff>
      <xdr:row>54</xdr:row>
      <xdr:rowOff>24250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542" name="Ink 541">
              <a:extLst>
                <a:ext uri="{FF2B5EF4-FFF2-40B4-BE49-F238E27FC236}">
                  <a16:creationId xmlns:a16="http://schemas.microsoft.com/office/drawing/2014/main" id="{D9197A9F-9988-148B-42BA-0A465D03719F}"/>
                </a:ext>
              </a:extLst>
            </xdr14:cNvPr>
            <xdr14:cNvContentPartPr/>
          </xdr14:nvContentPartPr>
          <xdr14:nvPr macro=""/>
          <xdr14:xfrm>
            <a:off x="13321140" y="8038230"/>
            <a:ext cx="7243430" cy="2622270"/>
          </xdr14:xfrm>
        </xdr:contentPart>
      </mc:Choice>
      <mc:Fallback xmlns="">
        <xdr:pic>
          <xdr:nvPicPr>
            <xdr:cNvPr id="542" name="Ink 541">
              <a:extLst>
                <a:ext uri="{FF2B5EF4-FFF2-40B4-BE49-F238E27FC236}">
                  <a16:creationId xmlns:a16="http://schemas.microsoft.com/office/drawing/2014/main" id="{D9197A9F-9988-148B-42BA-0A465D03719F}"/>
                </a:ext>
              </a:extLst>
            </xdr:cNvPr>
            <xdr:cNvPicPr/>
          </xdr:nvPicPr>
          <xdr:blipFill>
            <a:blip xmlns:r="http://schemas.openxmlformats.org/officeDocument/2006/relationships" r:embed="rId40"/>
            <a:stretch>
              <a:fillRect/>
            </a:stretch>
          </xdr:blipFill>
          <xdr:spPr>
            <a:xfrm>
              <a:off x="13303500" y="8002590"/>
              <a:ext cx="7279069" cy="2693911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49</xdr:col>
      <xdr:colOff>425590</xdr:colOff>
      <xdr:row>50</xdr:row>
      <xdr:rowOff>100650</xdr:rowOff>
    </xdr:from>
    <xdr:to>
      <xdr:col>54</xdr:col>
      <xdr:colOff>277520</xdr:colOff>
      <xdr:row>59</xdr:row>
      <xdr:rowOff>48360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555" name="Ink 554">
              <a:extLst>
                <a:ext uri="{FF2B5EF4-FFF2-40B4-BE49-F238E27FC236}">
                  <a16:creationId xmlns:a16="http://schemas.microsoft.com/office/drawing/2014/main" id="{027D4F10-BA54-BA71-1732-9AC1C3FAB15A}"/>
                </a:ext>
              </a:extLst>
            </xdr14:cNvPr>
            <xdr14:cNvContentPartPr/>
          </xdr14:nvContentPartPr>
          <xdr14:nvPr macro=""/>
          <xdr14:xfrm>
            <a:off x="14497190" y="9949500"/>
            <a:ext cx="6106680" cy="1719360"/>
          </xdr14:xfrm>
        </xdr:contentPart>
      </mc:Choice>
      <mc:Fallback xmlns="">
        <xdr:pic>
          <xdr:nvPicPr>
            <xdr:cNvPr id="555" name="Ink 554">
              <a:extLst>
                <a:ext uri="{FF2B5EF4-FFF2-40B4-BE49-F238E27FC236}">
                  <a16:creationId xmlns:a16="http://schemas.microsoft.com/office/drawing/2014/main" id="{027D4F10-BA54-BA71-1732-9AC1C3FAB15A}"/>
                </a:ext>
              </a:extLst>
            </xdr:cNvPr>
            <xdr:cNvPicPr/>
          </xdr:nvPicPr>
          <xdr:blipFill>
            <a:blip xmlns:r="http://schemas.openxmlformats.org/officeDocument/2006/relationships" r:embed="rId42"/>
            <a:stretch>
              <a:fillRect/>
            </a:stretch>
          </xdr:blipFill>
          <xdr:spPr>
            <a:xfrm>
              <a:off x="14479190" y="9913860"/>
              <a:ext cx="6142320" cy="1791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47</xdr:col>
      <xdr:colOff>1042430</xdr:colOff>
      <xdr:row>67</xdr:row>
      <xdr:rowOff>36310</xdr:rowOff>
    </xdr:from>
    <xdr:to>
      <xdr:col>49</xdr:col>
      <xdr:colOff>659490</xdr:colOff>
      <xdr:row>70</xdr:row>
      <xdr:rowOff>108880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583" name="Ink 582">
              <a:extLst>
                <a:ext uri="{FF2B5EF4-FFF2-40B4-BE49-F238E27FC236}">
                  <a16:creationId xmlns:a16="http://schemas.microsoft.com/office/drawing/2014/main" id="{B85DFFBE-C5BE-9929-99FB-80F42923ACF7}"/>
                </a:ext>
              </a:extLst>
            </xdr14:cNvPr>
            <xdr14:cNvContentPartPr/>
          </xdr14:nvContentPartPr>
          <xdr14:nvPr macro=""/>
          <xdr14:xfrm>
            <a:off x="12612130" y="13244310"/>
            <a:ext cx="2118960" cy="663120"/>
          </xdr14:xfrm>
        </xdr:contentPart>
      </mc:Choice>
      <mc:Fallback xmlns="">
        <xdr:pic>
          <xdr:nvPicPr>
            <xdr:cNvPr id="583" name="Ink 582">
              <a:extLst>
                <a:ext uri="{FF2B5EF4-FFF2-40B4-BE49-F238E27FC236}">
                  <a16:creationId xmlns:a16="http://schemas.microsoft.com/office/drawing/2014/main" id="{B85DFFBE-C5BE-9929-99FB-80F42923ACF7}"/>
                </a:ext>
              </a:extLst>
            </xdr:cNvPr>
            <xdr:cNvPicPr/>
          </xdr:nvPicPr>
          <xdr:blipFill>
            <a:blip xmlns:r="http://schemas.openxmlformats.org/officeDocument/2006/relationships" r:embed="rId44"/>
            <a:stretch>
              <a:fillRect/>
            </a:stretch>
          </xdr:blipFill>
          <xdr:spPr>
            <a:xfrm>
              <a:off x="12594130" y="13208310"/>
              <a:ext cx="2154600" cy="734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47</xdr:col>
      <xdr:colOff>714830</xdr:colOff>
      <xdr:row>63</xdr:row>
      <xdr:rowOff>29550</xdr:rowOff>
    </xdr:from>
    <xdr:to>
      <xdr:col>51</xdr:col>
      <xdr:colOff>1048030</xdr:colOff>
      <xdr:row>80</xdr:row>
      <xdr:rowOff>71420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606" name="Ink 605">
              <a:extLst>
                <a:ext uri="{FF2B5EF4-FFF2-40B4-BE49-F238E27FC236}">
                  <a16:creationId xmlns:a16="http://schemas.microsoft.com/office/drawing/2014/main" id="{4755A7A6-C99E-69C7-1397-7AB9A7B459BF}"/>
                </a:ext>
              </a:extLst>
            </xdr14:cNvPr>
            <xdr14:cNvContentPartPr/>
          </xdr14:nvContentPartPr>
          <xdr14:nvPr macro=""/>
          <xdr14:xfrm>
            <a:off x="12284530" y="12450150"/>
            <a:ext cx="5337000" cy="3388320"/>
          </xdr14:xfrm>
        </xdr:contentPart>
      </mc:Choice>
      <mc:Fallback xmlns="">
        <xdr:pic>
          <xdr:nvPicPr>
            <xdr:cNvPr id="606" name="Ink 605">
              <a:extLst>
                <a:ext uri="{FF2B5EF4-FFF2-40B4-BE49-F238E27FC236}">
                  <a16:creationId xmlns:a16="http://schemas.microsoft.com/office/drawing/2014/main" id="{4755A7A6-C99E-69C7-1397-7AB9A7B459BF}"/>
                </a:ext>
              </a:extLst>
            </xdr:cNvPr>
            <xdr:cNvPicPr/>
          </xdr:nvPicPr>
          <xdr:blipFill>
            <a:blip xmlns:r="http://schemas.openxmlformats.org/officeDocument/2006/relationships" r:embed="rId46"/>
            <a:stretch>
              <a:fillRect/>
            </a:stretch>
          </xdr:blipFill>
          <xdr:spPr>
            <a:xfrm>
              <a:off x="12266530" y="12414150"/>
              <a:ext cx="5372640" cy="3459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24</xdr:row>
      <xdr:rowOff>161925</xdr:rowOff>
    </xdr:from>
    <xdr:to>
      <xdr:col>11</xdr:col>
      <xdr:colOff>19050</xdr:colOff>
      <xdr:row>46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823BE-E12B-41EB-9767-DCCAAC1AF7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90" t="27865" r="24451" b="15755"/>
        <a:stretch/>
      </xdr:blipFill>
      <xdr:spPr bwMode="auto">
        <a:xfrm>
          <a:off x="409575" y="4733925"/>
          <a:ext cx="659130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19051</xdr:colOff>
      <xdr:row>23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E81829-A5AD-4D8B-99B3-3B86716EA1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63" t="19400" r="21230" b="20443"/>
        <a:stretch/>
      </xdr:blipFill>
      <xdr:spPr bwMode="auto">
        <a:xfrm>
          <a:off x="0" y="0"/>
          <a:ext cx="7000876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27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87272-D76B-40A4-981C-28AE373CD8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3" t="20053" r="20717" b="8984"/>
        <a:stretch/>
      </xdr:blipFill>
      <xdr:spPr bwMode="auto">
        <a:xfrm>
          <a:off x="0" y="0"/>
          <a:ext cx="7781925" cy="519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95249</xdr:rowOff>
    </xdr:from>
    <xdr:to>
      <xdr:col>12</xdr:col>
      <xdr:colOff>457200</xdr:colOff>
      <xdr:row>40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8BD27-C8AD-4F1D-A7FB-27ECC78F77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46" t="25651" r="20718" b="41797"/>
        <a:stretch/>
      </xdr:blipFill>
      <xdr:spPr bwMode="auto">
        <a:xfrm>
          <a:off x="0" y="5238749"/>
          <a:ext cx="7772400" cy="238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11</xdr:col>
      <xdr:colOff>285750</xdr:colOff>
      <xdr:row>31</xdr:row>
      <xdr:rowOff>77820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213EAA-081B-4CFE-A33B-4849A7837D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58" t="22786" r="40995" b="14193"/>
        <a:stretch/>
      </xdr:blipFill>
      <xdr:spPr bwMode="auto">
        <a:xfrm>
          <a:off x="600075" y="0"/>
          <a:ext cx="6391275" cy="5983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352425</xdr:colOff>
      <xdr:row>31</xdr:row>
      <xdr:rowOff>47625</xdr:rowOff>
    </xdr:from>
    <xdr:to>
      <xdr:col>11</xdr:col>
      <xdr:colOff>419100</xdr:colOff>
      <xdr:row>54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5BD30C-12A7-4DB0-A1F9-7AA852929A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0442" r="25985" b="19013"/>
        <a:stretch/>
      </xdr:blipFill>
      <xdr:spPr bwMode="auto">
        <a:xfrm>
          <a:off x="352425" y="5953125"/>
          <a:ext cx="677227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1985400</xdr:colOff>
      <xdr:row>80</xdr:row>
      <xdr:rowOff>159060</xdr:rowOff>
    </xdr:from>
    <xdr:to>
      <xdr:col>0</xdr:col>
      <xdr:colOff>2807640</xdr:colOff>
      <xdr:row>87</xdr:row>
      <xdr:rowOff>174670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5E650451-87D8-B2DD-1C99-47197E6584FA}"/>
                </a:ext>
              </a:extLst>
            </xdr14:cNvPr>
            <xdr14:cNvContentPartPr/>
          </xdr14:nvContentPartPr>
          <xdr14:nvPr macro=""/>
          <xdr14:xfrm>
            <a:off x="1985400" y="15932460"/>
            <a:ext cx="822240" cy="1393560"/>
          </xdr14:xfrm>
        </xdr:contentPart>
      </mc:Choice>
      <mc:Fallback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5E650451-87D8-B2DD-1C99-47197E6584F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967400" y="15896820"/>
              <a:ext cx="857880" cy="146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87800</xdr:colOff>
      <xdr:row>80</xdr:row>
      <xdr:rowOff>47460</xdr:rowOff>
    </xdr:from>
    <xdr:to>
      <xdr:col>5</xdr:col>
      <xdr:colOff>109520</xdr:colOff>
      <xdr:row>83</xdr:row>
      <xdr:rowOff>162510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BC1956A7-CE59-0F8E-C2E4-6455EF7A1D6A}"/>
                </a:ext>
              </a:extLst>
            </xdr14:cNvPr>
            <xdr14:cNvContentPartPr/>
          </xdr14:nvContentPartPr>
          <xdr14:nvPr macro=""/>
          <xdr14:xfrm>
            <a:off x="5853600" y="15820860"/>
            <a:ext cx="2612520" cy="705600"/>
          </xdr14:xfrm>
        </xdr:contentPart>
      </mc:Choice>
      <mc:Fallback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BC1956A7-CE59-0F8E-C2E4-6455EF7A1D6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835600" y="15785220"/>
              <a:ext cx="2648160" cy="777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2002680</xdr:colOff>
      <xdr:row>78</xdr:row>
      <xdr:rowOff>190240</xdr:rowOff>
    </xdr:from>
    <xdr:to>
      <xdr:col>7</xdr:col>
      <xdr:colOff>1304160</xdr:colOff>
      <xdr:row>94</xdr:row>
      <xdr:rowOff>155000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79" name="Ink 78">
              <a:extLst>
                <a:ext uri="{FF2B5EF4-FFF2-40B4-BE49-F238E27FC236}">
                  <a16:creationId xmlns:a16="http://schemas.microsoft.com/office/drawing/2014/main" id="{91C7D34F-0C72-060E-C0EE-864600403360}"/>
                </a:ext>
              </a:extLst>
            </xdr14:cNvPr>
            <xdr14:cNvContentPartPr/>
          </xdr14:nvContentPartPr>
          <xdr14:nvPr macro=""/>
          <xdr14:xfrm>
            <a:off x="2002680" y="15569940"/>
            <a:ext cx="9055080" cy="3114360"/>
          </xdr14:xfrm>
        </xdr:contentPart>
      </mc:Choice>
      <mc:Fallback>
        <xdr:pic>
          <xdr:nvPicPr>
            <xdr:cNvPr id="79" name="Ink 78">
              <a:extLst>
                <a:ext uri="{FF2B5EF4-FFF2-40B4-BE49-F238E27FC236}">
                  <a16:creationId xmlns:a16="http://schemas.microsoft.com/office/drawing/2014/main" id="{91C7D34F-0C72-060E-C0EE-864600403360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985062" y="15534431"/>
              <a:ext cx="9090675" cy="3185736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668960</xdr:colOff>
      <xdr:row>79</xdr:row>
      <xdr:rowOff>119030</xdr:rowOff>
    </xdr:from>
    <xdr:to>
      <xdr:col>7</xdr:col>
      <xdr:colOff>1566960</xdr:colOff>
      <xdr:row>84</xdr:row>
      <xdr:rowOff>103540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7">
          <xdr14:nvContentPartPr>
            <xdr14:cNvPr id="91" name="Ink 90">
              <a:extLst>
                <a:ext uri="{FF2B5EF4-FFF2-40B4-BE49-F238E27FC236}">
                  <a16:creationId xmlns:a16="http://schemas.microsoft.com/office/drawing/2014/main" id="{6A0A762B-0D3C-1AE8-1A21-E715703C760B}"/>
                </a:ext>
              </a:extLst>
            </xdr14:cNvPr>
            <xdr14:cNvContentPartPr/>
          </xdr14:nvContentPartPr>
          <xdr14:nvPr macro=""/>
          <xdr14:xfrm>
            <a:off x="9025560" y="15695580"/>
            <a:ext cx="2295000" cy="968760"/>
          </xdr14:xfrm>
        </xdr:contentPart>
      </mc:Choice>
      <mc:Fallback>
        <xdr:pic>
          <xdr:nvPicPr>
            <xdr:cNvPr id="91" name="Ink 90">
              <a:extLst>
                <a:ext uri="{FF2B5EF4-FFF2-40B4-BE49-F238E27FC236}">
                  <a16:creationId xmlns:a16="http://schemas.microsoft.com/office/drawing/2014/main" id="{6A0A762B-0D3C-1AE8-1A21-E715703C760B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007920" y="15659927"/>
              <a:ext cx="2330640" cy="1040427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558800</xdr:colOff>
      <xdr:row>28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1CA233-31D1-4931-B295-8BCE2CCA34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26543" r="26111" b="21729"/>
        <a:stretch/>
      </xdr:blipFill>
      <xdr:spPr bwMode="auto">
        <a:xfrm>
          <a:off x="0" y="0"/>
          <a:ext cx="9702800" cy="532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120650</xdr:rowOff>
    </xdr:from>
    <xdr:to>
      <xdr:col>15</xdr:col>
      <xdr:colOff>596900</xdr:colOff>
      <xdr:row>68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A80357-6707-43FD-95DE-B49345B5E6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24" t="20125" r="22813" b="7777"/>
        <a:stretch/>
      </xdr:blipFill>
      <xdr:spPr bwMode="auto">
        <a:xfrm>
          <a:off x="0" y="5276850"/>
          <a:ext cx="9740900" cy="741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8T17:32:49.51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1303 748,'-11'0,"0"0,0 1,0 0,0 1,0 0,-16 5,20-4,1 0,1 0,-1 0,0 1,1 0,0 0,0 1,0-1,0 1,1 0,0 0,-6 9,-7 14,1 0,2 2,1-1,1 2,-10 39,12-29,1 1,2 0,-2 69,9-94,1 0,0 0,1-1,0 1,2-1,0 1,0-1,2 0,13 27,-14-35,0 1,0-1,1 0,0-1,1 0,0 0,0 0,0 0,1-1,0-1,0 1,0-1,1 0,0-1,0 0,0-1,0 0,10 2,-9-3,0 0,0-1,0-1,0 1,0-2,0 1,-1-2,1 1,0-1,0 0,-1-1,1-1,-1 1,0-1,0-1,0 1,-1-2,0 1,0-1,0 0,-1-1,1 0,-2 0,1-1,-1 1,0-1,0-1,-1 1,-1-1,1 0,-1 0,-1 0,0-1,0 1,0-1,-2 0,2-13,-1-10,-2-1,-6-58,-20-68,21 129,3 22,-1-7,0 0,-9-26,10 37,0 0,-1 1,1-1,-1 1,0-1,0 1,0 0,-1 0,1 0,-1 1,0-1,-7-4,0 2,0 1,0 0,-1 0,1 1,-1 1,0 0,0 1,0 0,-1 1,-19 0,1 1,0 3,0 0,-32 8,57-9,-71 17,68-16,0 0,0 1,1 0,-1 0,-15 12,14-4,12-2</inkml:trace>
  <inkml:trace contextRef="#ctx0" brushRef="#br0" timeOffset="801.41">2018 1580,'0'0,"2"-3,10-11,21-16,18-12,14-6,19-6,19-1,3 7,-17 11</inkml:trace>
  <inkml:trace contextRef="#ctx0" brushRef="#br0" timeOffset="1719.59">4743 1803,'3'-3,"29"-19,44-30,50-26,43-17,4 4,-27 18</inkml:trace>
  <inkml:trace contextRef="#ctx0" brushRef="#br0" timeOffset="2081.4">6376 729,'-23'1,"0"0,1 1,0 0,-1 2,1 1,1 1,-1 1,1 1,0 0,0 2,-22 14,35-18,1 0,0 0,0 1,0 0,0 0,1 0,1 1,-1 0,1 0,-5 12,5-7,-1 1,2 0,0 0,1 1,0-1,0 18,2-2,1 1,2 0,1-1,1 1,16 54,41 85,-15-48,-45-119,0 0,0-1,0 1,0 0,-1 0,1 0,-1-1,0 1,0 0,0 0,0 0,0 0,-1 0,1-1,-1 1,0 0,0 0,0-1,0 1,0 0,-1-1,-2 4,-1-1,0 0,0-1,-1 1,0-1,0 0,0-1,0 1,-11 3,-48 20,-111 29,-75 4,236-57,-38 9,-19 5,-74 6,140-23,15-4,144-27,-126 26,98-17</inkml:trace>
  <inkml:trace contextRef="#ctx0" brushRef="#br0" timeOffset="3485.5">8724 420,'0'0</inkml:trace>
  <inkml:trace contextRef="#ctx0" brushRef="#br0" timeOffset="3935.24">830 2286,'14'-4,"-4"2,243-34,405-5,328 83,-2 69,-79-6,502-19,5-56,-231-6,-993-19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3:19.369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451 1140,'0'0,"0"0,0 0,0 0,-9 0,-9 1,1 1,0 0,0 1,0 1,0 1,0 0,1 2,0-1,0 2,1 0,0 1,1 1,-1 0,2 1,-19 18,12-9,1 1,1 0,1 2,0 0,2 1,1 1,1 0,-17 47,29-69,0 0,0 0,0 0,0 0,1 0,-1 0,1 0,0 0,0 0,0 0,0 0,1 0,0 4,-1-6,1 0,-1-1,0 1,1 0,-1-1,1 1,0 0,-1-1,1 1,-1 0,1-1,0 1,-1-1,1 1,0-1,0 0,0 1,-1-1,2 1,1-1,-1 1,0-1,1 0,-1 0,1 0,-1 0,0 0,1-1,3 0,11-4,0-1,-1 0,0-1,0-1,15-10,75-55,-68 42,-2-1,-1-2,44-55,78-128,-92 116,55-118,-90 155,-3-1,-2-2,18-84,-35 116,-2 0,2-48,-7 69,-1 0,-1 0,0 1,-1-1,-1 0,0 1,0 0,-11-25,11 32,-1 1,1-1,-1 1,0 0,0 0,-1 0,1 1,-1-1,0 1,0 0,-1 1,-11-7,14 8,0 1,-1-1,1 1,0 0,-1 0,1 0,-1 1,0-1,1 1,-1 0,1 0,-1 0,0 0,1 1,-1 0,1-1,-1 1,1 0,-1 1,1-1,0 1,0-1,-1 1,-4 4,2 0,-1 1,1 1,0-1,0 1,1 0,0 0,1 1,-1-1,2 1,-1 0,1 0,-2 14,-3 16,-5 65,1 55,7 0,23 239,-12-352,12 53,-15-87,0 0,1-1,0 1,1-1,0 0,1 0,1-1,-1 1,14 14,-17-22,0-1,0 1,0 0,1-1,-1 0,1 1,0-1,0-1,0 1,0-1,0 1,0-1,0 0,0-1,0 1,1-1,-1 0,0 0,0 0,0 0,1-1,-1 1,0-1,0 0,0-1,0 1,0-1,7-4,5-2,0-2,-1 0,0-1,-1-1,17-17,17-19,-2-2,44-65,-64 78,-2-1,-1-1,-2-1,19-54,-16 15,-22 71,-1 1,0-1,0 0,-1 0,0 0,0 0,-3-16,3 23,0-1,-1 0,1 1,-1-1,1 1,-1-1,0 1,0-1,1 1,-1-1,0 1,0 0,0-1,-1 1,1 0,0 0,0 0,-1 0,1 0,0 0,-1 0,1 0,-4 0,2 0,0 1,0-1,0 1,0 0,0 0,0 1,0-1,0 0,0 1,0 0,0 0,-3 1,-6 3,1 1,0 0,0 0,0 1,-13 12,10-5,1 0,0 1,1 0,1 1,0 1,1 0,1 0,0 1,2 0,0 0,1 1,1 0,0 0,1 0,-1 31,4-34,1 0,1 0,0 0,1 0,1 0,0-1,1 1,10 24,-9-29,0 0,1-1,0 0,1 0,0-1,0 0,1 0,0-1,1 0,0 0,0-1,16 10,-18-13,-1 0,1-1,0 0,0-1,1 0,-1 0,0 0,1-1,-1 0,1 0,14-1,-10-1,-1-1,1 0,-1-1,0 0,0-1,0 0,11-6,10-9,-1-1,0-2,46-42,-76 63,47-42,-2-2,-1-3,43-61,-62 73,-2-1,-1-1,-3-2,-1 1,22-67,-39 98,0 5,-1 0,0 0,0 0,0 0,0 0,-1-1,1 1,-1 0,0-1,0 1,0 0,-1-6,0 10,1-1,-1 1,0 0,0-1,1 1,-1 0,0 0,1-1,-1 1,1 0,-1 0,1 0,-1 0,1 0,0-1,0 1,-1 0,1 2,-11 43,2 0,2 0,-1 69,6-90,-12 436,10-251,3-176,0 8,4 46,1-74,2-19,4-25,-3-19,-1-2,-1-64,-4 67,2-19</inkml:trace>
  <inkml:trace contextRef="#ctx0" brushRef="#br0" timeOffset="388.67">1900 540,'8'-20,"-5"15,1 0,0 1,0-1,0 1,1 0,-1 0,1 0,0 1,0 0,0 0,7-3,4-1,0 1,28-8,-28 11,0 0,0 1,0 0,1 2,-1 0,0 0,1 2,-1 0,0 1,0 0,0 2,-1 0,18 7,-25-8,0 0,0 0,-1 0,0 1,1 0,-2 0,1 1,-1 0,0 0,0 1,0-1,-1 1,0 0,0 1,-1-1,0 1,-1 0,1 0,-1 0,-1 1,0-1,0 1,-1-1,1 1,-2-1,0 12,-1-9,0 0,-1-1,-1 1,0-1,0 1,-1-1,0 0,-1 0,0-1,-1 0,0 0,0 0,-1 0,0-1,-10 9,-2 1,-2-1,0 0,-1-2,-45 25,31-23,-1-1,-60 17,28-15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3:45.606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142 56,'0'0,"0"0,0 0,0 0,0 0,0 0,0 0,0 0,0 0,115 6,33-2,-123-7,-1 0,28-9,8-1,-2 2,1 2,99 0,-211 6,-86 1,117 3,1 1,-1 1,1 1,-36 11,-24 9,71-21,-1-1,0-1,1 0,-1 0,-19-2,21 0,0 0,1 1,-1 0,0 1,0 0,1 0,-1 1,0 0,1 1,0-1,-1 2,1-1,0 1,1 0,-1 1,1 0,0 0,0 0,-8 9,7-5,0 0,1 1,0-1,0 2,1-1,0 1,1 0,0 0,1 0,0 1,1-1,0 1,-2 19,4 6,3 49,-2-78,20-7,30 3,-6-1,62 13,-94-13,1 0,-1 1,0 1,0-1,0 2,-1 0,0 0,0 1,16 13,-13-7,-1 1,0 0,-1 1,0 0,-2 0,0 2,0-1,8 23,-15-32,-1 0,0-1,0 1,-1 0,0 0,0 0,-1 0,1 1,-2-1,1 0,-2 7,1-8,-1-1,0 0,0 0,0 0,-1 0,0-1,1 1,-2 0,1-1,0 0,-1 0,0 0,0 0,0-1,0 0,-7 4,-2 1,0-1,-1-1,0 0,0-1,0-1,-1 0,-15 2,-15 0,-47 1,62-7,-1-2,0 0,0-2,-47-14,76 18,-1-1,0 0,0 0,-1 1,1-1,0 1,0-1,-1 1,1 0,0 1,-4-1,4 1,1-1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4:24.759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29 0,'-29'89,"30"-70,-1-19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3:04.932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3128 36,'259'20,"-39"-1,27-24,-138 0,-115 30,-52 242,-82 434,135-666,3-14</inkml:trace>
  <inkml:trace contextRef="#ctx0" brushRef="#br0" timeOffset="1485.5">5118 704,'27'-52,"1"1,57-75,-60 96,0 1,1 1,2 1,59-44,-81 67,0 0,0 0,1 1,12-6,-17 9,0-1,-1 1,1-1,0 1,0 0,0-1,0 1,0 0,0 0,-1 1,1-1,0 0,0 1,0-1,0 1,-1-1,1 1,0 0,-1 0,1 0,0 0,-1 0,3 2,0 2,0-1,-1 1,1 0,-1 0,0 0,-1 0,1 0,-1 1,0-1,-1 1,1-1,-1 1,1 7,-1 7,0-1,-2 35,-3-13,-2 0,-2-1,-2 0,-1 0,-26 58,15-50,-1-1,-3-1,-61 82,65-100,-41 39,51-56,0-1,-1 0,0-1,0 0,-27 12,40-20,-1-1,0 1,0-1,0 1,0-1,0 1,0-1,0 0,0 1,0-1,0 0,0 0,0 0,0 0,0 0,0 0,0 0,0 0,-2-1,3 1,0-1,0 0,0 1,0-1,0 0,0 0,0 1,0-1,0 1,1-1,-1 0,0 1,0-1,1 0,-1 1,0-1,1 1,-1-1,1 1,-1-1,1 0,31-33,-19 24,0 1,0 1,1 1,0 0,1 0,-1 1,1 1,1 1,-1 0,0 1,1 0,0 2,23-1,-33 3,1-1,0 1,-1 1,1-1,-1 1,1 0,-1 1,0-1,0 1,0 1,0-1,0 1,-1 0,0 0,0 0,0 1,0 0,-1 0,1 0,-1 1,-1-1,5 8,4 11,-1-1,-1 1,-1 1,7 33,-2 3,-9-36,1-1,1 1,15 34,-20-55,1 0,-1 0,1 0,0 0,0-1,0 1,1-1,-1 1,1-1,0 0,0-1,0 1,0-1,0 0,8 4,-1-3,0 0,-1-1,1 0,0 0,17-1,18-1</inkml:trace>
  <inkml:trace contextRef="#ctx0" brushRef="#br0" timeOffset="2100.47">6480 374,'-10'11,"1"1,1 0,-1 0,-7 17,0-1,-12 20,-41 94,60-119,1 0,1 0,1 1,1 0,1 0,-1 44,5-58,1 1,1-1,0 0,0 0,1 0,0 0,1 0,0-1,0 1,1-1,0 0,1-1,0 1,0-1,1 0,12 11,-14-15,-1 0,1 0,0-1,0 0,1 0,-1 0,1 0,-1-1,1 0,0 0,0 0,0-1,0 0,0 0,0-1,0 1,0-1,0-1,0 1,0-1,0 0,0 0,0-1,0 0,-1 0,1 0,0-1,-1 0,8-5,3-4,0-1,-1 0,0-1,-1-1,-1 0,0-1,-1-1,-1 0,0 0,-2-1,0 0,-1-1,10-31,-16 41,-1 0,0 0,0 0,0 0,-1 0,-1-1,1 1,-1 0,-1 0,0 0,-4-12,2 10,-1-1,-1 1,0 0,0 1,-1-1,-1 1,-14-16,9 13,-1 1,1 0,-2 1,0 1,0 1,0 0,-2 0,1 2,-1 0,0 1,-28-6,29 8,-1 2,1 0,-29 1,44 1,0 0,0 0,1 0,-1 0,0 0,0 0,1 0,-1 0,0 1,1-1,-1 0,0 1,1-1,-1 0,0 1,1-1,-1 1,1-1,-1 1,1-1,-1 1,1-1,-1 1,1 0,-1 0,1 0,-1 1,1-1,0 1,0-1,0 0,0 1,0-1,0 0,0 1,0-1,1 1,0 1,2 6,1-1,-1 0,8 11,-8-14,12 19</inkml:trace>
  <inkml:trace contextRef="#ctx0" brushRef="#br0" timeOffset="2736.5">7437 510,'-23'1,"1"1,0 1,-1 1,1 1,1 1,-1 1,1 1,-30 15,43-18,-1 0,1 1,1 0,-1 0,1 1,0 0,0 0,1 1,0-1,1 2,-1-1,1 0,1 1,0 0,0 0,1 0,0 1,-2 11,1-1,1 0,1 0,1 0,1 0,0 1,2-1,7 38,-6-48,0 1,1 0,0-1,1 0,0 0,0 0,1-1,1 0,0 0,0 0,0-1,1 0,1 0,-1-1,1 0,0-1,1 0,-1 0,1-1,17 6,-14-6,1 0,0-1,0-1,0 0,0-1,0 0,1-2,-1 1,0-2,1 0,-1 0,0-2,0 1,0-2,25-9,-30 8,0 0,-1 0,1-1,-1-1,0 1,0-1,-1 0,0-1,0 0,-1 0,0 0,5-11,1-3,-1 0,-2 0,15-47,-19 51,-1-1,-1 1,-1-1,0 0,-1 0,-2 0,1 0,-2 0,-1 0,0 0,-1 1,-8-20,7 25,0 0,-1 0,-1 0,0 1,-1 0,0 0,-1 1,0 0,-1 1,0 0,0 0,-1 1,-1 0,1 1,-1 1,-23-12,18 12,0 1,-1 1,1 0,-1 2,0 0,0 0,0 2,0 0,0 1,0 1,0 1,0 0,-19 6,31-6,1 0,-1 1,0-1,1 1,0 0,-1 1,1 0,1-1,-1 1,0 1,1-1,0 1,0 0,0 0,1 0,0 0,0 1,0-1,1 1,-1 0,1-1,1 1,-1 0,1 0,0 1,0-1,1 0,0 0,0 0,0 0,1 1,2 9,17 25,6-3</inkml:trace>
  <inkml:trace contextRef="#ctx0" brushRef="#br0" timeOffset="3332.19">8287 636,'-4'1,"0"1,0 0,0-1,0 1,1 1,-1-1,1 1,-1-1,1 1,-5 5,-26 35,26-30,1 1,0 0,1 0,0 0,1 1,1 0,0 0,1 0,1 1,0-1,1 0,1 1,2 23,-1-30,0 0,0-1,1 1,1 0,-1-1,2 1,-1-1,1 0,0 0,0 0,1-1,0 0,1 1,-1-2,1 1,1-1,-1 0,1 0,0-1,1 1,-1-2,1 1,0-1,16 6,-6-5,0-1,1 0,-1-2,1 0,0-1,0 0,20-4,-14 1,-1-2,0 0,-1-2,1 0,23-11,-33 10,0 0,-1-1,0-1,0 0,-1-1,0 0,-1-1,0 0,-1-1,0 0,-1 0,0-1,-1 0,0-1,-1 0,7-22,-5 13,-2 0,-1-1,-1 1,-1-2,0 1,-2 0,-2-1,0 1,-6-45,4 56,-1 1,0-1,-1 1,0 0,-1 0,-1 1,1-1,-2 1,0 0,0 1,-1 0,0 0,-1 0,-13-11,9 11,0 0,-1 1,-1 1,1 0,-1 0,0 2,-1 0,0 1,0 0,-27-3,11 4,-1 1,1 2,0 2,-1 0,1 3,-44 9,48-7,0 2,0 1,1 1,0 1,1 2,0 1,-31 21,48-28,0 0,1 0,0 1,0 0,0 0,1 1,0 0,-9 17,1 10</inkml:trace>
  <inkml:trace contextRef="#ctx0" brushRef="#br0" timeOffset="7238.53">470 2184,'0'0,"0"-3,0 6,-6 43,-1 1,-2-2,-25 76,-64 129,60-159,26-62,-51 126,-44 169,94-265,13-48</inkml:trace>
  <inkml:trace contextRef="#ctx0" brushRef="#br0" timeOffset="7569.61">422 2212,'4'7,"44"81,-4 1,37 107,-62-139,-2 0,-3 1,14 118,-25-134,-2 0,-1 0,-3-1,-1 1,-2-1,-17 62,14-73</inkml:trace>
  <inkml:trace contextRef="#ctx0" brushRef="#br0" timeOffset="7927.69">247 3122,'4'-9,"9"-9,1 1,1 0,0 1,2 0,20-15,-14 12,13-13,2 1,1 2,1 2,1 2,83-37,-92 49,-1 0,1 1,0 2,59-12,-66 23,-16 2</inkml:trace>
  <inkml:trace contextRef="#ctx0" brushRef="#br0" timeOffset="8268.7">1513 2310,'-151'154,"-4"4,129-128,2 1,1 1,-29 53,47-77,1 0,0 1,1 0,0-1,0 1,-1 11,3-18,1 1,0-1,0 1,0 0,0-1,0 1,1-1,-1 1,1-1,0 1,0-1,0 1,0-1,0 0,0 1,1-1,-1 0,1 0,-1 0,1 0,0 0,0 0,0-1,0 1,4 2,3 1,0-1,0 0,0-1,0 1,1-2,-1 0,1 0,0 0,-1-1,1-1,0 0,0 0,0-1,14-2,4-3,0-1,-1-1,44-19,-1-5</inkml:trace>
  <inkml:trace contextRef="#ctx0" brushRef="#br0" timeOffset="8767.63">1822 2454,'-19'2,"0"0,1 2,-1 0,1 1,0 1,-30 13,28-9,0 1,0 1,1 0,1 2,0 0,1 1,1 0,0 2,1 0,0 1,2 0,-13 23,15-24,2 1,0 0,1 0,1 1,1 0,0 0,2 0,0 1,1-1,1 1,1 0,0 0,2 0,3 24,-2-34,1 1,-1-1,2 0,-1 0,1 0,1-1,0 1,0-1,1 0,0 0,14 14,-13-16,0-1,0-1,1 1,-1-1,1-1,0 1,1-1,-1-1,1 1,0-1,0-1,0 0,18 2,-12-3,1 0,-1-1,1-1,-1-1,0 0,1-1,-1 0,0-1,-1-1,1-1,-1 0,18-10,-23 11,0-1,0-1,0 0,-1 0,1 0,-2-1,1 0,-1-1,-1 1,0-1,0-1,0 1,-1-1,-1 0,0 0,0-1,-1 1,3-13,-4 10,-1 0,0 0,0 0,-1 0,-1 0,0 0,-1 0,-5-17,7 29,0 0,-1 0,1 0,0 0,-1 0,1 0,-1 0,1 0,-1 0,0 0,1 0,-1 1,0-1,1 0,-1 0,0 1,0-1,0 1,0-1,0 0,0 1,0 0,0-1,0 1,0 0,0-1,0 1,0 0,0 0,0 0,0 0,0 0,0 0,0 0,0 0,0 0,0 1,0-1,0 0,0 1,0-1,0 1,0-1,0 1,0-1,-1 2,-4 2,0 0,0 1,0 0,0 0,-6 8,5-4,0 0,1 0,0 1,1 0,0 0,0 0,1 1,1-1,0 1,0 0,1 0,-2 22,4-25,-1 0,2 0,-1 0,1 0,0-1,1 1,0 0,0-1,0 1,1-1,0 0,1 0,0 0,0 0,0-1,1 1,0-1,0 0,9 7,-10-10,1 1,0-2,0 1,0 0,0-1,0 0,0 0,1-1,-1 0,1 0,-1 0,1 0,0-1,-1 0,1 0,-1 0,1-1,-1 0,1 0,-1 0,1-1,6-3,11-4,-1-1,1-2,32-22,-43 26,48-32</inkml:trace>
  <inkml:trace contextRef="#ctx0" brushRef="#br0" timeOffset="9104.26">2306 2542,'-2'4,"0"1,0 0,1 0,0 0,0 0,1 0,-1 7,-1 4,-32 498,28-378,3-72,-4 68,13 187,-1-277</inkml:trace>
  <inkml:trace contextRef="#ctx0" brushRef="#br0" timeOffset="9494.48">2189 2716,'-3'-20,"3"12,0 0,1 0,0 0,0 1,1-1,0 0,0 0,1 1,5-10,-6 11,1 1,0-1,0 1,0 0,1 0,0 1,0-1,0 1,0 0,1 0,0 0,-1 0,7-2,-10 5,1 0,-1 0,0 1,1-1,-1 1,1-1,-1 1,1-1,-1 1,1 0,-1 0,1-1,-1 1,1 0,-1 1,1-1,-1 0,1 0,-1 1,1-1,-1 1,1-1,-1 1,1-1,-1 1,0 0,1 0,-1 0,0 0,0 0,0 0,0 0,0 0,0 0,0 0,0 1,0-1,0 0,-1 1,1-1,-1 1,1 1,1 3,0 0,-1 0,0 0,0 1,0-1,-1 0,0 1,-2 11,-1-5,0 0,-1-1,0 0,-1 0,0 0,-1-1,-1 1,1-1,-2-1,0 1,0-1,-1-1,-10 10,-10 6,-1-1,-1-1,-38 20,61-38</inkml:trace>
  <inkml:trace contextRef="#ctx0" brushRef="#br0" timeOffset="9837.29">2760 2310,'0'6,"-14"295,2-126,4 705,10-823</inkml:trace>
  <inkml:trace contextRef="#ctx0" brushRef="#br0" timeOffset="10196.76">2548 3054,'0'0,"2"-2,8-1,11-5,10-1,8-2,6-1,0 1,-5 2,-7 3,-7 2,-8 1,-5 2,-6 1,-4-1,-1-1,0 1</inkml:trace>
  <inkml:trace contextRef="#ctx0" brushRef="#br0" timeOffset="10678.66">2189 2552,'55'-9,"-46"8,-3 0,0 1,1 0,-1 0,9 2,-14-2,1 0,0 1,-1-1,1 1,0 0,-1-1,1 1,-1 0,1 0,-1 0,0 0,1 0,-1 0,0 1,0-1,1 0,-1 1,0-1,0 1,1 2,1 4,-1 0,1 0,-2 1,1-1,-1 1,0 0,-1-1,0 14,-11 69,8-72,-1-1,-1 1,-1-1,0 0,-1-1,-1 0,-1 0,0 0,-1-1,-1 0,0-1,-1-1,-1 0,-28 24,34-32,-15 14,19-15</inkml:trace>
  <inkml:trace contextRef="#ctx0" brushRef="#br0" timeOffset="4651.32">875 162,'-12'-12,"-12"-7,-1 1,-1 2,0 0,-1 2,-1 1,0 1,-59-16,68 24,0 0,0 2,0 0,0 1,0 1,0 1,0 0,0 2,0 0,0 1,0 1,1 1,0 0,0 1,1 1,0 1,0 1,1 0,0 1,1 0,0 2,1 0,1 0,0 1,0 1,2 0,0 1,-12 21,6-4,2 1,1 0,2 1,2 1,1 0,1 0,2 0,2 1,1 0,2 0,2 0,7 53,-7-82,1 1,0-1,0 0,0 0,1 0,1 0,-1 0,1 0,1-1,-1 0,1 0,1 0,-1 0,1-1,0 0,1 0,-1-1,13 8,25 10</inkml:trace>
  <inkml:trace contextRef="#ctx0" brushRef="#br0" timeOffset="5137.19">1031 258,'-10'1,"-1"0,1 1,0 0,0 1,0 0,0 1,1 0,-1 0,1 1,0 0,-14 10,-4 6,0 1,-25 27,19-16,-46 62,69-83,2 1,-1 0,2 0,0 1,0 0,2 0,-1 1,2 0,-3 15,6-26,1 0,-1 1,1-1,0 0,0 0,1 1,-1-1,1 0,0 0,0 0,0 1,1-1,-1-1,1 1,0 0,0 0,5 6,-3-6,0 0,1-1,-1 1,1-1,-1 1,1-1,0-1,0 1,1-1,-1 0,11 3,-2-2,1-1,0 0,-1-1,1 0,0-2,0 1,-1-2,1 0,19-6,-20 4,0 0,0-2,0 1,17-12,-26 14,-1 1,0-1,0-1,0 1,0-1,-1 1,1-1,-1 0,0 0,0-1,0 1,-1 0,0-1,0 0,0 0,2-6,-1-4,-2 1,1-1,-2 1,0-1,0 1,-2-1,1 1,-2-1,0 1,-1 0,0 0,-1 1,-13-27,14 35,0 1,1-1,-1 1,-1 0,1 0,-1 0,1 0,-1 1,0 0,0 0,-1 0,1 1,-1-1,1 1,-1 1,0-1,1 1,-1 0,0 0,-12 0,-3 1,-1 1,0 1,1 1,-29 7,26-4,9-1</inkml:trace>
  <inkml:trace contextRef="#ctx0" brushRef="#br0" timeOffset="5547.75">1320 200,'8'0,"-6"0,-1 0,0-1,1 1,-1 0,0 0,0 1,1-1,-1 0,0 0,0 1,1-1,-1 0,2 2,-3-1,1 0,-1 0,0 0,0 0,0 0,0 0,0 0,0 0,0 0,0 0,-1 0,1 0,0 0,0 0,-1 0,1 0,-1 0,1-1,-1 1,1 0,-1 0,-1 1,-31 53,-44 53,-24 40,96-140,1 0,0 1,0-1,1 1,0 0,0 0,-2 16,4-19,1 0,0-1,1 1,-1 0,1 0,0-1,1 1,-1 0,1-1,0 0,0 1,1-1,4 7,9 11,1-2,1 0,1-1,35 29,-33-32,-1 2,-1 0,0 2,27 38,-45-57,1 0,-1 0,0 0,0 0,0 0,-1 0,1 0,0 0,-1 1,1-1,-1 0,0 0,0 4,0-5,-1 1,1-1,-1 1,1-1,-1 1,0-1,0 1,0-1,0 0,0 1,0-1,0 0,-1 0,1 0,0 0,-1 0,1 0,0 0,-3 1,-12 6,1-1,-1 0,-1-1,-23 6,31-10,0 0,0-1,0 1,0-2,0 1,0-2,0 1,0-1,0 0,-11-4,-3-5</inkml:trace>
  <inkml:trace contextRef="#ctx0" brushRef="#br0" timeOffset="5922.96">1832 123,'4'7,"0"4,0-1,-1 1,0 0,-1 0,2 20,-2 59,-3-67,-8 116,-43 229,-3 9,52-341,3 46,3-46</inkml:trace>
  <inkml:trace contextRef="#ctx0" brushRef="#br0" timeOffset="6313.72">1504 732,'538'-177,"-527"173,-6 3,-1 0,0-1,1 1,0 1,-1-1,1 1,7 0,-12 0,0 0,0 0,0 0,0 0,0 0,0 0,0 0,0 0,0 0,0 0,0 0,0 0,0 0,0 0,0 0,0 0,0 0,0 0,0 0,-1 0,1 0,0 0,0 0,0 1,0-1,0 0,0 0,0 0,0 0,0 0,0 0,0 0,0 0,0 0,0 0,0 0,0 0,0 0,0 0,0 0,1 0,-1 1,0-1,0 0,-6 1,3-1</inkml:trace>
  <inkml:trace contextRef="#ctx0" brushRef="#br0" timeOffset="49145.7">4510 414,'63'0,"-19"2,1-3,-1-1,0-2,44-10,-62 6,-19 5,0 0,1 1,-1 0,0 1,1 0,-1 0,1 0,14 1,-27 0,0 0,0 0,0 0,0 1,-5 0,-12 2,-303 3,314 8,1 0,1 0,-10 20,2-2,-8 13,-30 73,54-115,1-3,0 1,-1 0,1-1,0 1,-1-1,1 1,0 0,-1-1,1 1,0 0,0-1,0 1,0 0,0-1,0 1,0 0,0 0,0-1,0 1,0 0,0-1,1 1,-1 0,0 0,18 3,-1 1,26 11,-13-4,-16-7,0 0,0 1,-1 1,0 0,0 1,13 11,-19-13,0 1,0 0,-1 1,1-1,-2 1,1 0,-1 1,0-1,-1 1,4 12,-4-11,-1 0,0-1,-1 1,0 0,-1 1,0-1,-1 17,0-21,-1 0,0 0,0 0,-1 0,0 0,0 0,0 0,-1-1,0 1,0-1,0 0,-1 0,-7 9,-4 1,0-1,-1-1,0-1,-1 0,-1-1,1-1,-2 0,1-1,-1-2,-1 0,1-1,-24 5,38-11,3 1,-1 0,0-1,1 0,-1 1,0-1,0 0,1 0,-1-1,0 1,1-1,-4 0,8 0,-4 1,0 0</inkml:trace>
  <inkml:trace contextRef="#ctx0" brushRef="#br0" timeOffset="169729.68">6740 2552,'0'0,"0"0,0 0,-2 8,-93 626,76-484,-32 354,50-467</inkml:trace>
  <inkml:trace contextRef="#ctx0" brushRef="#br0" timeOffset="170344.2">7087 2648,'10'47,"-6"-13,-3 1,0-1,-8 58,-27 99,-1 12,34-194,0 0,1 0,0-1,0 1,1 0,0 0,1 0,0-1,4 13,-4-17,0-1,0 1,0-1,0 0,0 1,0-1,1 0,0-1,-1 1,1 0,0-1,0 1,1-1,-1 0,0 0,1-1,-1 1,1 0,0-1,-1 0,1 0,0 0,5 0,-2-1,0 1,0-1,-1-1,1 0,0 0,-1 0,1 0,-1-1,1 0,-1-1,0 1,0-1,0 0,0-1,0 0,-1 0,0 0,1 0,-2-1,1 0,0 0,5-8,7-12,-2 1,0-2,20-49,-29 62,23-53,32-109,-60 169,1 1,-1-1,0 1,0-1,-1 1,0-1,0 0,0 1,-2-8,1 10,0 1,0-1,0 1,0-1,0 1,0 0,-1 0,1-1,-1 1,0 0,0 0,0 1,0-1,0 0,0 1,0-1,0 1,-1 0,1-1,0 1,-5-1,-10-3,0 0,0 1,-1 1,-26-1,-73 3,117 1,-1 0,1 0,0 0,-1 0,1 0,-1 0,1 0,-1 0,1 0,-1 0,1 0,-1 0,1 0,-1 1,1-1,0 0,-1 0,1 0,-1 1,1-1,0 0,-1 0,1 1,0-1,-1 0,1 1,0-1,-1 1,1-1,0 0,-1 1,0 4</inkml:trace>
  <inkml:trace contextRef="#ctx0" brushRef="#br0" timeOffset="170991.71">8054 2920,'-8'-21,"-3"1,-2 0,0 1,-1 1,-26-29,30 38,0 0,0 0,0 1,-1 0,0 1,-1 0,1 1,-2 0,-20-7,27 12,1 0,-1 0,0 0,0 0,0 1,0 0,0 1,0-1,0 1,0 0,0 1,-8 2,5 0,1 0,-1 0,1 1,0 0,0 1,1 0,-9 8,1 1,1 1,1 1,0 0,2 1,0 0,-12 27,13-23,2 0,0 0,-6 29,13-44,-1 0,1 0,0-1,1 1,0 0,0 0,0 0,1 0,0 0,0-1,1 1,0 0,0-1,0 1,7 10,-8-15,1 0,0 0,0 0,0 0,0 0,0 0,1 0,-1-1,0 1,1-1,0 0,-1 1,1-1,0 0,-1-1,1 1,0 0,0-1,-1 0,1 1,0-1,0 0,0-1,0 1,0 0,-1-1,1 0,0 1,3-3,4 0,0-2,0 1,-1-1,0 0,0-1,13-11,19-19,-2-3,38-48,-36 39,52-48,-101 143,-40 136,-46 193,26 6,66-365,2-8</inkml:trace>
  <inkml:trace contextRef="#ctx0" brushRef="#br0" timeOffset="171800">8305 2852,'7'-3,"0"0,1 0,-1 1,1 0,-1 1,10-1,8-2,21-5,0-2,67-26,-99 32,1-2,-1 0,0-1,-1 0,0-1,0 0,-1-1,0-1,0 0,-1 0,13-19,-24 30,9-17,-9 11,-9 8,-14 8,1 1,0 2,-24 17,-60 53,31-24,60-47,-16 11,0 2,-32 34,56-52,1 0,0 0,0 1,0 0,1 1,0-1,1 1,0 0,0 0,1 0,0 0,0 1,1 0,-1 12,3-20,0-1,0 1,0 0,0 0,1-1,-1 1,1 0,-1 0,1-1,0 1,-1 0,1-1,0 1,0-1,0 1,0-1,0 0,1 1,-1-1,0 0,1 0,-1 0,1 0,-1 0,1 0,-1 0,1 0,1 0,6 2,-1-1,1 0,0 0,13 0,-12 0,-2-1,28 2,-2 3,1 0,49 17,-75-19,0-1,-1 1,1 0,-1 1,0-1,0 2,0-1,-1 1,0 0,0 1,-1 0,1 0,-1 0,-1 1,0 0,0 0,0 0,4 12,-6-11,-1 0,0 0,-1 0,0 0,0 1,-1-1,0 0,-1 0,0 1,0-1,-1 0,0 0,-1 0,-4 10,-1-1,0 0,-1 0,-1-1,-1 0,-19 23,19-28,-1 0,-1-1,1-1,-2 0,1-1,-1 0,-1-1,1-1,-1 0,-1-1,1 0,-1-2,0 0,0 0,-19 0,31-3,1-1,0 1,-1-1,1-1,0 1,-1 0,1-1,0 1,0-1,-1 0,1 0,-3-2,-6-5</inkml:trace>
  <inkml:trace contextRef="#ctx0" brushRef="#br0" timeOffset="172328.46">9164 2938,'0'0,"-1"18,-49 241,30-169,19-85,-3 13,1 1,-1 21,4-36,0 1,0-1,0 1,0-1,1 0,0 1,0-1,0 0,1 1,-1-1,1 0,0 0,0 0,0 0,3 3,-3-5,0-1,0 1,0-1,0 0,0 1,0-1,0 0,0 0,0-1,1 1,-1 0,0-1,0 1,1-1,-1 0,1 0,-1 0,3 0,45-8,-46 7,15-5,1 0,-1-1,0-1,0-1,-1-1,-1-1,1 0,-2-1,1-1,-2 0,26-29,-22 19,-1 0,-1 0,-1-2,-1 0,-2-1,0 0,16-52,-27 74,-1-1,0 1,0 0,0-1,-1 1,1-1,-1-8,-1 11,1 0,-1 1,1-1,-1 0,0 1,0-1,1 0,-1 1,0-1,0 1,-1 0,1-1,0 1,0 0,-1-1,1 1,-1 0,1 0,-1 0,1 0,-1 1,-2-2,-13-4,-1 0,1 1,-1 1,0 0,-23 0,-93 0,43 9,79-3</inkml:trace>
  <inkml:trace contextRef="#ctx0" brushRef="#br0" timeOffset="172766.04">9667 2580,'6'1,"-1"0,1 1,-1 0,0 0,1 0,-1 0,0 1,-1 0,1 0,0 0,-1 0,6 6,-8-7,13 11,-1 0,0 1,-1 1,-1 0,0 1,-1 0,-1 1,0 0,-2 0,11 28,0 15,23 116,-41-170,1 4,0 4,1 0,1 0,8 21,-11-33,0 1,1 0,-1-1,0 1,1 0,0-1,0 0,0 1,0-1,0 0,0 0,0 0,0-1,1 1,-1 0,1-1,0 1,-1-1,1 0,0 0,0 0,0-1,4 2,0-2,0-1,0 1,0-1,0 0,0-1,0 0,-1 0,1 0,11-7,6-4,26-19,-38 24,14-10,-1-1,-1 0,-1-2,41-47,-52 53,-1-1,0 0,-1 0,-1-1,-1 0,0-1,-1 0,-1 0,5-26,-10 37,1-1,-2 1,1-1,-1 1,0-1,-1 0,0 1,0-1,-1 1,0-1,0 1,0 0,-7-12,5 12,-1-1,0 1,-1 0,1 0,-2 1,1 0,-1 0,1 0,-2 1,1 0,-11-5,1 1,0 1,-1 1,0 0,0 1,0 1,-1 1,0 1,-23-1,27 3,0 1,0 1,0 0,1 1,-1 1,0 0,1 1,-1 1,1 0,-26 14,-20 19,9 1</inkml:trace>
  <inkml:trace contextRef="#ctx0" brushRef="#br0" timeOffset="173954.11">1116 4806,'-2'5,"-3"14,1 1,1-1,1 1,1 0,2 34,1-21,3 0,13 52,-10-54,2-1,27 56,-30-74,0 1,0-2,1 1,0-1,1 0,0-1,1 0,0-1,14 11,-19-17,0 0,0-1,0 1,0-1,1 0,-1 0,0 0,1-1,0 0,-1 0,1 0,0-1,-1 0,9-1,-5 0,0-1,-1 0,1-1,-1 1,0-2,0 1,0-1,12-8,-4 1,-2-1,0 0,0-1,-1 0,0-1,-2 0,1-1,10-21,-8 12,-2-1,0 0,-2-1,-1 0,11-54,-18 66,-1 1,0-1,-1 0,0 1,-1-1,-3-14,3 19,-2 1,1 0,-1 0,0 0,-1 0,0 0,0 1,0-1,-1 1,-9-10,5 8,1 1,-2 0,1 1,-1 0,0 0,0 1,-1 0,-14-5,7 4,0 2,-1 0,1 1,-33-3,12 5,0 2,0 2,0 1,-57 13,73-12,1 2,0 0,1 1,-1 1,2 2,-33 18,44-22,1 0,-1 0,1 1,1 0,-1 1,1 0,1 0,-1 0,2 1,-1 0,1 0,0 0,1 1,0 0,0 0,-2 14,3-10,2 1,-1 0,2-1,0 1,1 0,0-1,6 24,8 19</inkml:trace>
  <inkml:trace contextRef="#ctx0" brushRef="#br0" timeOffset="174390.47">2054 4526,'0'0,"0"0,1 0,6 3,7 14,5 23,2 32,-2 38,-5 32,-7 25,-4 7,-3-13,-4-19,0-21,0-21,1-22,1-25</inkml:trace>
  <inkml:trace contextRef="#ctx0" brushRef="#br0" timeOffset="174786.96">1908 4922,'0'0,"3"-3,259-213,-258 212,115-78,-101 70,1 2,0 0,1 1,33-10,-49 18,0 0,0 0,0 0,0 1,0 0,0 0,0 0,0 0,0 0,0 1,8 2,-10-2,0-1,-1 1,1 0,0 1,0-1,-1 0,1 0,0 1,-1-1,0 1,1-1,-1 1,0 0,0-1,0 1,0 0,0 0,0 0,0 0,-1 0,1 0,-1 0,1 0,-1 3,1 2,-1 0,0-1,-1 1,0-1,0 1,0-1,0 0,-4 8,-24 51,-20 25,-3-3,-102 128,138-195,-22 21,23-28</inkml:trace>
  <inkml:trace contextRef="#ctx0" brushRef="#br0" timeOffset="176603.9">2275 5212,'15'0,"-8"2,55 7,-35-4,-1-1,1-2,0 0,0-2,35-4,-54 2,1 0,-1-1,0 0,1-1,-2 0,1 0,0 0,-1-1,0 0,0-1,0 0,-1 0,0 0,7-9,6-11,-1 0,22-43,-36 60,29-49,47-123,-80 179,1 1,0-1,-1 0,1 1,-1-1,0 0,0 1,1-1,-1 0,0 1,0-1,-1 0,1 0,0 1,0-1,-1 0,1 1,-1-1,0 1,0-3,0 3,-1 0,1 0,0 0,0 1,-1-1,1 0,0 1,-1-1,1 0,-1 1,1 0,-1-1,1 1,-1 0,1 0,-1 0,1 0,-1 0,1 0,-1 0,1 0,-3 1,-2 1,0-1,0 1,0 1,0-1,0 1,1 0,-1 0,1 0,0 1,0 0,0 0,0 1,1-1,-1 1,1 0,1 0,-1 0,-3 6,-2 7,-1 0,2 1,1 0,-8 26,6-12,2 1,1 0,-3 52,8-69,1-1,1 1,1-1,0 1,1-1,0 0,1 0,1 0,11 23,-14-36,0 1,0 0,0 0,1-1,0 0,-1 1,1-1,0 0,1 0,-1 0,0-1,1 1,0-1,-1 0,1 0,8 3,-7-4,0 0,0 0,0-1,0 0,1 0,-1 0,0 0,0-1,0 1,0-1,0-1,7-2,0 0,-1-2,0 1,0-1,-1-1,1 0,-1-1,-1 0,0 0,0-1,15-19,-10 7,0-2,-1 0,-2-1,0 0,-2 0,8-30,-3-5,11-94,-25 148,6-23,-6 28,1-1,-1 1,0 0,1-1,-1 1,0-1,1 1,-1-1,1 1,-1 0,1 0,-1-1,1 1,-1 0,1 0,-1-1,1 1,-1 0,1 0,0 0,-1 0,1 0,-1 0,1 0,-1 0,1 0,-1 0,1 0,0 0,-1 0,1 0,-1 0,1 1,-1-1,1 0,-1 1,1-1,-1 0,1 0,-1 1,1-1,-1 1,0-1,1 1,7 6,-1-1,0 2,0-1,0 1,-1-1,-1 2,8 13,2 7,12 31,-5 4,-3 0,19 121,-38-185,0 0,0 0,0 0,0 0,0 0,0 0,0 0,0-1,0 1,0 0,1 0,-1 0,0 0,0 0,0 0,0 0,0 0,0 0,0 0,0 0,0 0,0 0,0 0,1 0,-1 0,0 0,0 0,0 0,0 0,0 0,0 0,0 0,0 0,0 0,0 0,1 0,-1 0,0 0,0 0,0 0,0 0,0 0,0 0,0 0,0 0,0 0,0 0,0 0,0 0,0 0,1 1,-1-1,0 0,0 0,0 0,0 0,0 0,0 0,0 0,0 0,0 0,0 0,0 1,0-1,0 0,0 0,0 0,0 0,0 0,6-8,28-60,43-116,6-14,-80 193,-1 0,1 0,0 0,0 0,0 1,1-1,0 1,5-5,-8 8,0 1,0-1,0 1,0-1,0 1,0-1,0 1,0-1,0 1,1 0,-1 0,0-1,0 1,0 0,0 0,1 0,-1 1,1-1,0 1,0-1,0 1,0 0,0 0,0 0,0 1,-1-1,1 0,0 1,-1-1,1 1,-1-1,2 3,8 12,0 0,-1 1,-1 0,-1 1,12 32,19 98,-33-120,0 0,-2 0,0 0,-2 56,35-141,113-233,-116 220,-34 70,0 0,0-1,0 1,1 0,-1 0,0 0,0 0,0-1,0 1,0 0,0 0,1 0,-1 0,0-1,0 1,0 0,0 0,1 0,-1 0,0 0,0 0,0-1,1 1,-1 0,0 0,0 0,0 0,1 0,-1 0,0 0,0 0,0 0,1 0,-1 0,0 0,0 0,1 0,-1 0,0 1,0-1,0 0,0 0,1 0,-1 0,10 12,3 16,0 7,-2 0,-2 1,-1 0,-1 0,2 67,-9-103,0-1,0 1,0 0,1 0,-1-1,0 1,0 0,0 0,0 0,1-1,-1 1,0 0,0 0,0 0,1 0,-1-1,0 1,0 0,1 0,-1 0,0 0,1 0,-1 0,0 0,0 0,1 0,-1 0,0 0,0 0,1 0,-1 0,0 0,0 0,1 0,-1 0,0 0,1 1,-1-1,0 0,0 0,0 0,1 0,-1 0,0 1,0-1,0 0,1 0,-1 0,0 1,0-1,0 0,0 0,0 1,1-1,-1 0,0 0,0 1,0-1,0 0,0 1,0-1,0 0,0 0,0 1,0-1,0 0,0 0,0 1,17-20,-17 18,20-27,-3-1,0 0,14-36,-16 32,2 0,30-46,-45 77,0 0,-1-1,1 1,0 0,0 0,0 0,0 0,0 1,1-1,-1 0,1 1,-1 0,1 0,-1-1,1 2,0-1,-1 0,1 0,0 1,3-1,-3 2,1-1,-1 1,1-1,-1 1,1 1,-1-1,1 0,-1 1,0-1,0 1,0 0,0 0,0 1,0-1,3 4,13 15,-1 1,-1 1,-1 0,20 37,14 23,-46-77,0-1,0 0,0 0,1 0,0 0,9 7,-12-11,1 1,0-1,-1 0,1 0,0 0,-1 0,1 0,0-1,0 1,0-1,0 1,0-1,0 0,-1 0,1-1,0 1,0-1,3 0,4-2,-1-1,1 0,-1-1,0 1,0-2,0 1,-1-1,10-10,3-4,33-39,-34 33,-1 0,21-39,-31 48,-2 1,1-1,-2 0,0 0,5-32,-10 46,-1-1,1 1,-1-1,0 1,0-1,0 1,-1 0,1-1,-1 1,0-1,0 1,0 0,0-1,-1 1,1 0,-3-4,2 5,0 0,0 0,0 0,-1 0,1 0,-1 1,1-1,-1 1,1-1,-1 1,0 0,0 0,0 0,0 0,0 1,0-1,1 1,-1 0,-5 0,-3 1,-1 0,1 1,-1 0,1 1,0 0,-1 1,2 0,-1 1,0 0,1 1,0 0,0 0,1 1,-9 8,-7 8,0 0,2 1,-33 46,32-36,1 1,-18 39,32-56,1 0,1 1,0 0,2 1,0-1,-2 24,6-38,1 1,0-1,0 0,0 0,1 0,0 0,0 1,2 5,-3-10,1 0,-1 0,1 1,-1-1,1 0,0 0,0 0,-1 0,1 0,0 0,0 0,0-1,0 1,0 0,0 0,0-1,0 1,0 0,1-1,-1 0,0 1,0-1,1 1,-1-1,0 0,0 0,1 0,-1 0,0 0,0 0,1 0,-1 0,0 0,0-1,1 1,1-1,3-2,0 1,0-1,-1 0,1-1,-1 1,0-1,0 0,0-1,0 1,-1-1,1 0,6-10,3-7,22-44,-24 40,3-2,-1-1,25-37,-35 59,1 1,0 0,0 0,0 0,0 1,1 0,0 0,0 0,0 1,1 0,9-4,-12 6,-1 1,1 0,0 0,0 1,0-1,0 1,-1 0,1 0,0 0,0 1,0-1,0 1,0 0,-1 0,1 0,0 1,-1-1,1 1,-1 0,0 0,1 0,4 5,2 1,-2 0,1 1,-1 0,-1 0,1 1,6 13,1 6,-1 0,-1 0,-2 2,-1-1,10 49,14 161,-31-209,2 9,-1 1,-2-1,-2 0,-7 50,7-84,-1 0,1 1,0-1,1 0,-1 0,1 0,3 10,0-1</inkml:trace>
  <inkml:trace contextRef="#ctx0" brushRef="#br0" timeOffset="177335.03">5832 4680,'5'-140,"-2"80,-3 48,-3 18,-4 27,-21 248,20 5,14 74,-6-358,1 9,0-24,74-843,-72 836,-1 4,0 0,10-29,-12 44,1 0,-1 0,0 0,0 1,1-1,-1 0,1 0,-1 0,1 1,-1-1,1 0,-1 0,1 1,0-1,-1 1,1-1,0 0,0 1,-1-1,1 1,1-1,0 1,-1 0,0 0,0 1,0-1,1 0,-1 1,0-1,0 1,0-1,0 1,0-1,0 1,0 0,0-1,0 1,0 0,1 2,11 9,-1 1,-1 0,0 1,9 17,35 67,-38-66,83 172,53 93,-151-294,5 9,0 0,1 0,1-1,9 10,-17-19,1-1,-1 1,1-1,-1 1,1-1,0 0,-1 1,1-1,0 0,0 0,0 0,0-1,0 1,0 0,0-1,0 1,0-1,0 0,1 0,-1 1,0-1,0-1,0 1,0 0,0 0,0-1,1 0,-1 1,0-1,0 0,0 0,-1 0,1 0,2-1,0-2,0 0,0 0,-1 0,0 0,1 0,-1-1,-1 0,1 1,3-9,0-4,8-31,-6 6,-1-1,-3 1,-1-1,-2 0,-6-59,-44-214,37 252,9 47,1 9,0 0,0 0,1 0,1 0,-1 0,1-1,1 1,-1 0,4-14,3 5</inkml:trace>
  <inkml:trace contextRef="#ctx0" brushRef="#br0" timeOffset="178160.78">6846 4312,'9'144,"-1"-46,14 597,-30-730,-3-51,1-144,22-87,-11 310,1-42,2-1,22-94,-25 142,0 0,-1 0,1 0,1 0,-1 0,0 0,0 0,1 1,-1-1,1 0,-1 1,1-1,0 1,0 0,0-1,0 1,0 0,0 0,0 0,0 0,0 1,0-1,0 1,0-1,1 1,-1 0,0-1,0 1,4 1,-2-1,0 0,0 0,-1 1,1 0,0 0,0 0,0 0,-1 0,1 1,-1 0,1 0,-1 0,0 0,0 0,0 1,4 3,-2 0,-2 1,1-1,-1 1,0 0,0 0,-1 0,1 0,-2 0,1 1,-1-1,0 1,-1-1,0 1,-1 12,-2 9,-1 0,-11 41,-88 228,48-152,60-159,1 0,1 1,0 0,1 0,0 0,1 1,10-10,1 0,1 2,35-26,-43 36,1 0,0 1,0 1,1 0,0 1,0 1,1 0,-1 1,17-2,-25 5,0 1,-1-1,1 1,0 1,0 0,-1 0,1 0,-1 0,1 1,9 4,-11-3,-1-1,1 1,-1 0,0 0,0 1,0-1,0 1,0 0,-1 0,0 0,0 0,0 1,0-1,-1 1,3 5,-1 2,-1-1,1 1,-2 0,0 0,0 1,-1-1,-1 0,0 0,-1 1,0-1,0 0,-2 0,1 0,-7 18,2-11,-1-1,0 1,-2-1,0-1,0 1,-2-2,0 0,-17 18,6-12,0-1,-1-2,-1 0,-29 16,36-25,0 0,0-2,-1 0,0-1,0 0,-1-2,-25 4,37-8,0-1,1 0,-1 0,0 0,1-1,-1 0,0-1,-10-3,-7-6</inkml:trace>
  <inkml:trace contextRef="#ctx0" brushRef="#br0" timeOffset="178734.55">7368 4506,'10'0,"0"1,0 1,0 0,-1 0,1 1,-1 0,1 0,10 6,-2 1,-1 0,33 25,-33-20,0 0,-1 1,-1 1,-1 1,0 0,-1 1,19 36,-4 6,26 83,-37-93,2 0,3-1,29 52,-47-97,0 2,0-1,0 1,1-1,-1-1,10 10,-13-14,0-1,0 1,0 0,0 0,1-1,-1 1,0-1,0 1,0-1,1 0,-1 1,0-1,0 0,1 0,-1 0,0 0,1 0,-1 0,0 0,0 0,1 0,-1-1,0 1,0 0,1-1,-1 1,0-1,0 0,0 1,0-1,0 0,0 1,0-1,0 0,0 0,0 0,0 0,-1 0,1 0,1-3,8-10,-1 0,0-2,-1 1,9-25,19-73,-29 87,89-404,-45 181,-51 249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6:32.931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712 1,'-4'0,"-1"1,0 1,1-1,-1 1,1-1,0 1,-1 0,1 1,-4 2,-9 5,-152 80,131-67,2 1,-49 43,61-45,2 2,0 0,2 1,1 1,0 2,2-1,2 2,0 0,2 1,1 0,2 1,-10 44,14-46,2-1,1 1,1 0,1 0,2 1,0-1,3-1,0 1,1 0,2-1,1 0,2-1,0 0,16 29,-21-47,0 0,1 0,0-1,1 0,-1 0,10 8,-13-13,0-1,0 0,0 1,0-1,0 0,1-1,-1 1,1-1,-1 1,1-1,0 0,-1 0,1-1,0 1,0-1,0 0,-1 0,1 0,7-1,-4-1,1-1,-1 0,0 0,0-1,0 1,0-1,0-1,-1 0,0 0,0 0,0 0,-1-1,8-10,1-2,-1-2,-1 1,14-31,-17 29,0-1,-1 0,-1-1,-1 1,4-37,-9 47,0 0,-1 0,0 0,0 0,-2 0,1 1,-2-1,0 0,0 1,-1-1,0 1,-10-17,13 25,-1 0,1 0,-1 1,0-1,0 1,0-1,-1 1,1 0,0 0,-1 0,0 0,1 1,-1-1,0 1,0-1,0 1,0 0,-5-1,4 2,0-1,0 1,0 1,0-1,0 1,0-1,0 1,0 0,0 1,1-1,-1 1,0-1,1 1,-6 4,-11 8,0 0,2 2,-1 0,-24 30,-56 81,98-126,-69 100,59-83,0 1,2 0,-12 33,20-51,0 1,0 0,1 0,-1 0,1 0,0-1,-1 1,1 0,0 0,0 0,0 0,0 0,0 0,1 0,-1 0,1-1,-1 1,1 0,0 0,-1 0,1-1,0 1,0 0,0-1,0 1,1-1,-1 1,0-1,4 3,9 4</inkml:trace>
  <inkml:trace contextRef="#ctx0" brushRef="#br0" timeOffset="671.29">1302 281,'-4'1,"0"0,0 1,0-1,0 1,0 0,0 0,0 0,-4 5,4-4,-6 5,0 1,1 0,0 1,0 0,1 0,1 1,0 0,-10 20,1-2,-182 290,189-306,7-10,-1 1,1-1,-1 1,1 0,0 0,1 0,-1 0,1 0,-1 0,1 0,1 0,-2 5,4-8,1-1,-1 1,0-1,0 0,0 0,0 0,1 0,-1 0,0-1,3 0,-2 1,54-6,-1 3,1 2,92 10,-136-7,194 18,-178-19,0-2,0-1,0-1,0-1,32-10,-51 11,0-1,0-1,-1 1,0-1,0-1,0 0,0 0,-1-1,0 0,0 0,-1-1,0 0,0 0,-1-1,0 0,-1 0,6-13,4-10</inkml:trace>
  <inkml:trace contextRef="#ctx0" brushRef="#br0" timeOffset="1093.99">1467 368,'-2'2,"1"-1,-1 0,1 0,0 1,-1-1,1 1,0-1,0 1,0-1,0 1,0-1,1 1,-2 2,1-1,-15 33,2 1,2 1,1 0,-6 43,-14 160,29-224,-22 180,-76 291,89-443</inkml:trace>
  <inkml:trace contextRef="#ctx0" brushRef="#br0" timeOffset="1514.92">1959 619,'3'-1,"1"1,-1-2,1 1,-1 0,0-1,1 1,-1-1,0 0,5-4,3-1,103-72,-5 3,-89 63,2 1,0 1,31-10,-51 20,0 0,0 0,0 1,0-1,0 1,1 0,-1 0,0 0,0 0,0 0,0 0,3 1,-5-1,1 0,0 1,0-1,0 1,-1-1,1 1,0-1,0 1,-1-1,1 1,0 0,-1-1,1 1,-1 0,1-1,-1 1,1 0,-1 0,0 0,1 1,0 2,-1 1,1-1,-1 1,0-1,0 1,-1-1,1 1,-1-1,0 0,-3 8,-17 46,-2-1,-54 95,49-99,-106 182,99-182,-2-1,-54 59,82-102,5-4,0 0,0-1,0 0,0 0,-1 0,1 0,-1-1,0 0,0 0,-9 4,13-7,1 0,0 0,0 1,0-1,-1 0,1 0,0 0,0 0,0 0,-1 0,1 0,0 0,0 0,0 0,-1 0,1 0,0-1,0 1,0 0,-1 0,1 0,0 0,0 0,0 0,0 0,-1 0,1-1,0 1,0 0,0 0,0 0,0 0,-1-1,1 1,0 0,0 0,0 0,0-1,1-9,7-12,4-2,1 1,1 0,18-21,-24 33,1 1,0 0,1 0,0 1,1 0,0 1,21-13,-28 19,0 0,1 1,-1-1,0 1,0 0,1 0,-1 0,1 1,-1-1,1 1,-1 0,1 0,-1 1,7 1,-5 0,1 0,-1 0,0 1,0 0,0 0,-1 1,1-1,8 9,4 5,-2 1,0 1,-1 1,14 24,-26-40,124 205,-127-209,1 0,-1 1,0-1,0 1,0-1,1 0,-1 1,0-1,0 0,1 0,-1 1,0-1,0 0,1 1,-1-1,0 0,1 0,-1 0,1 1,-1-1,0 0,1 0,-1 0,1 0,-1 0,0 0,1 0,-1 0,1 0,-1 0,0 0,1 0,-1 0,1 0,-1 0,0 0,1 0,-1 0,0-1,1 1,-1 0,1 0,13-14,-12 11,13-16</inkml:trace>
  <inkml:trace contextRef="#ctx0" brushRef="#br0" timeOffset="2374.06">2713 745,'25'-6,"-8"1,55-8,113-25,-141 26,-2-1,53-24,-72 27,-13 7,-1-1,0 0,0-1,0 0,10-8,-19 13,0 0,0 0,1 0,-1-1,0 1,0 0,0 0,0 0,0 0,0 0,0 0,0 0,1 0,-1 0,0-1,0 1,0 0,0 0,0 0,0 0,0 0,0 0,0-1,0 1,0 0,0 0,0 0,0 0,0 0,0-1,0 1,0 0,0 0,0 0,0 0,0 0,0 0,0-1,0 1,0 0,0 0,-1 0,1 0,0 0,0 0,0 0,0 0,0-1,0 1,0 0,0 0,-1 0,-10-3,-13 3,-9 8,0 1,0 1,2 2,-47 24,21-10,13-6,5-2,0-2,-73 20,108-34,4 0,5 8,-2 12,-3-15,1 0,0-1,1 1,3 11,-4-16,1 1,-1 0,1-1,-1 1,1-1,0 0,0 0,0 0,0 0,1 0,-1 0,0 0,1-1,4 3,4 1,1-1,0-1,1 1,-1-2,0 0,1 0,14-1,-13-1,-1 1,1 1,-1 0,1 1,-1 0,18 8,-11-1,0 2,-2-1,1 2,24 22,-12-5,39 46,-67-73,0 0,-1 0,1 1,-1-1,0 1,0 0,0 0,0 0,-1 0,1 0,-1 0,0 0,0 1,-1-1,1 0,-1 1,0-1,0 0,-1 0,1 1,-1-1,0 0,0 0,0 1,-1-1,1 0,-4 5,-5 11,-1 0,-1 0,-26 32,-52 46,80-89,0 0,-1-1,0 0,0 0,0-1,-1 0,0-1,-1-1,1 0,-18 4,23-7,0-1,-1 1,1-2,0 1,-1-1,1 0,-1 0,1-1,-1 0,1-1,0 1,0-1,0-1,0 1,0-1,0-1,0 1,1-1,-11-8,-1-6</inkml:trace>
  <inkml:trace contextRef="#ctx0" brushRef="#br0" timeOffset="2940.09">3660 717,'2'0,"0"0,0 0,0 0,0 0,0 1,0-1,0 1,0 0,3 1,-4-2,-1 1,1-1,-1 0,1 1,-1-1,1 1,-1-1,1 1,-1-1,0 1,1-1,-1 1,0-1,1 1,-1 0,0-1,0 1,1-1,-1 1,0 0,0-1,0 1,0 0,0-1,0 1,0 0,0-1,0 1,0 0,-1-1,1 1,0-1,-1 2,-34 85,-20 57,9 25,40-138,2 0,0 0,2 48,2-71,1 0,0 0,0 0,1 0,0 0,0 0,5 10,-5-14,0-1,0 1,1-1,-1 0,1 0,-1 0,1 0,0 0,0-1,0 1,0-1,1 0,-1 0,1 0,-1 0,8 2,0-1,-1-1,1-1,-1 0,1 0,0-1,0-1,-1 1,1-2,-1 1,1-2,19-6,2-2,0-2,43-25,-42 20,-1-2,-1-1,-1-1,0-1,30-33,-56 52,0 0,-1 0,1-1,-1 1,0-1,0 0,0 0,-1 0,0 0,0 0,0 0,0-1,-1 1,0-1,0 1,0-1,-1 1,0-1,0 0,-1 1,1-1,-1 1,0-1,0 1,-1-1,0 1,0 0,-3-6,-3-4,0 1,-1-1,-1 2,0-1,-1 1,0 1,-1 0,0 1,-1 0,0 1,-1 0,0 1,-1 0,-21-8,23 11,1 2,-1 0,0 0,0 1,0 1,0 0,0 0,-1 2,1 0,0 0,-1 1,1 1,0 0,0 1,0 0,0 1,0 0,-18 10,19-7,0 0,1 0,0 1,0 0,1 1,0 0,0 1,1 0,0 0,-13 23,21-31,0 0,0-1,0 1,0 0,1 0,-1 0,1 0,-1 0,1 0,0 0,0 0,0 0,0 0,0 0,0 0,1 3,5 7</inkml:trace>
  <inkml:trace contextRef="#ctx0" brushRef="#br0" timeOffset="3468.94">4490 755,'0'0,"2"11,2 9,-1 2,-2-1,0 0,-1 0,-3 22,-21 107,21-130,-2 5,-24 154,25-144,2 0,1 0,5 39,-3-65,0 1,0-1,1-1,6 19,-7-25,0 0,1 0,-1 0,0 1,1-1,-1 0,1-1,-1 1,1 0,0 0,0-1,0 1,0-1,0 0,0 1,0-1,1 0,-1 0,0 0,1-1,-1 1,0 0,3-1,6 0,0 0,0-1,-1-1,1 0,-1 0,1-1,-1 0,0-1,0 0,15-10,30-16,-2-2,-2-3,-1-2,-1-2,-3-3,48-53,-79 79,-1-1,0-1,-1-1,12-22,-21 33,0-1,0 0,-1 0,0 0,-1 0,0 0,-1-1,1 1,-2-1,1 1,-1-1,-2-11,-1 7,0 0,-1 0,0 0,-2 0,1 1,-1 0,-1 0,-1 0,0 1,0 0,-20-21,19 24,0 1,0-1,-1 1,0 1,0 0,-1 1,0 0,0 0,0 1,-1 0,0 1,0 1,0 0,-17-2,12 4,1 0,-1 1,1 1,-1 1,1 1,0 0,0 1,0 0,0 1,1 1,0 1,0 0,0 1,1 1,1 0,-1 0,1 2,-14 13,4 3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7:13.327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406 1,'0'0,"-2"6,-5 21,-7 26,-5 29,-7 35,-1 29,1 25,3 18,3-6,5-9,3-12,4-21,4-28,1-30,3-28</inkml:trace>
  <inkml:trace contextRef="#ctx0" brushRef="#br0" timeOffset="876.29">0 523,'0'-2,"1"0,-1 1,1-1,-1 0,1 1,0-1,-1 1,1-1,0 1,0-1,0 1,0-1,0 1,1 0,-1 0,0 0,2-2,28-17,-22 14,18-12,2 2,0 1,1 1,0 2,1 0,0 3,37-8,-49 14,0 0,1 1,-1 1,0 1,1 0,-1 2,0 0,1 1,-1 1,-1 1,1 0,-1 2,26 12,-19-4,-1 1,-1 1,-1 1,-1 1,0 1,-1 1,-1 1,-1 1,-2 0,0 1,-1 1,-1 0,-2 1,14 37,-22-50,-1 1,0-1,-1 1,0-1,-1 1,-1 0,0-1,-1 1,0 0,-1-1,0 1,-1-1,-1 0,0 0,-9 18,2-10,-1 0,0-1,-2-1,0 0,-1-1,-1 0,-1-1,-22 17,-7 0,-1-2,-2-1,-1-4,-1-1,-1-2,-68 20,100-37,13-4,0 0,0-1,0 0,0 0,-1 0,1-1,0 0,-15-1,37 14,-5-8,0 0,0-1,1 0,0-1,0 0,0-1,0 0,1-1,-1 0,1 0,-1-1,1-1,-1 0,1-1,12-2,9-2,0-1,0-2,62-25,-49 13,-1-2,-1-3,-1-1,-1-2,71-62,-47 28,-2-3,75-100,-25 0,-98 138,-1-2,-1 0,-2-1,11-35,-21 55,1-1,-2 0,1 0,-1 0,-1 0,-1-16,0 23,1 1,-1-1,0 1,0 0,0-1,0 1,-1 0,1 0,-1 0,-3-5,3 6,1 1,-1-1,0 1,1 0,-1-1,0 1,0 0,0 0,0 0,0 0,0 0,0 1,0-1,0 1,0-1,0 1,-1 0,-2 0,2 0,0 0,0 1,0-1,0 1,1-1,-1 1,0 0,0 0,1 0,-1 1,1-1,-1 1,-1 1,-3 2,1 1,1-1,-1 1,-4 7,-6 9,2 2,0 0,1 0,2 1,0 1,-10 41,-30 167,24-52,25-156,1 0,1 0,1 0,10 51,-9-68,1 1,0-1,0 0,1 1,0-2,1 1,0 0,0-1,1 0,0 0,0-1,1 0,0 0,0 0,1-1,0 0,9 5,-7-5,1-1,1 0,-1-1,1 0,-1-1,1 0,0 0,0-2,1 0,-1 0,0-1,0 0,17-3,-1-2,0-2,0-1,34-15,0-3</inkml:trace>
  <inkml:trace contextRef="#ctx0" brushRef="#br0" timeOffset="1248.02">2067 581,'2'-16,"4"34,5 34,-1 0,3 74,-8 109,-5-205,-9 420,0-123,8-226</inkml:trace>
  <inkml:trace contextRef="#ctx0" brushRef="#br0" timeOffset="1796.38">2087 967,'-6'-19,"0"0,1 0,0 0,2 0,0-1,1 1,1-1,1 0,1 1,1-1,0 1,1-1,2 1,0 0,0 0,2 1,0 0,2 0,0 0,0 1,2 0,0 1,1 1,17-18,-19 24,1 1,0 0,0 1,1 0,0 1,0 0,1 1,-1 0,1 1,0 1,0 0,1 0,-1 2,1-1,-1 2,1 0,-1 0,0 2,1-1,-1 2,16 4,-22-4,0-1,-1 1,0 1,0-1,0 1,0 0,0 1,-1 0,0-1,0 2,0-1,0 0,-1 1,0 0,0 0,-1 0,0 1,0-1,0 1,-1-1,3 12,-3-9,0 0,-1 0,0 0,0 1,-1-1,0 0,-1 0,0 0,0 0,-1 0,0 0,-1 0,0 0,0-1,-1 1,-6 9,1-5,-1-2,0 1,-1-2,0 1,0-1,-1-1,0 0,-1-1,0 0,0-1,-1 0,-18 6,-2-2,-1-1,0-1,0-2,-39 3,63-9,8 0,0-1,-1 1,1-1,-1 0,1 0,0 0,-1-1,-4 0,14-1,-6 2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7:17.032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171 803,'-6'-19,"-1"-4,3 9,0 0,-13-26,17 40,-1 0,1 0,0 0,0-1,0 1,0 0,0 0,0 0,-1 0,1 0,0 0,0-1,0 1,0 0,-1 0,1 0,0 0,0 0,0 0,0 0,-1 0,1 0,0 0,0 0,0 0,-1 0,1 0,0 0,0 0,0 0,0 0,-1 0,1 0,0 0,0 0,0 0,-1 0,1 0,0 1,0-1,0 0,0 0,-1 0,-8 11,-5 16,0 12,2 2,1 0,-9 77,16-90,-17 126,6 1,11 303,6-433,1 0,9 40,-2-35</inkml:trace>
  <inkml:trace contextRef="#ctx0" brushRef="#br0" timeOffset="495.67">528 1017,'-37'210,"24"-130,6-35,-1-5,2 1,-1 76,7-116,0 0,0 0,0 0,0-1,0 1,0 0,0 0,0 0,1-1,-1 1,0 0,1 0,-1 0,0-1,1 1,-1 0,1-1,-1 1,1 0,-1-1,1 1,0-1,-1 1,1-1,0 1,1 0,-1-1,1 1,0-1,-1 0,1 0,0 0,-1 0,1 0,-1 0,1-1,0 1,-1 0,4-2,6-3,-1 0,1 0,10-9,-15 10,11-6,-2-1,0-1,0 0,-1-1,0 0,-1-1,11-16,-20 24,0 0,-1 0,0-1,0 1,0-1,-1 0,1 0,-2 0,2-10,-2 12,-1 0,0-1,-1 1,1 0,-1 0,0 0,0-1,-1 1,1 0,-1 1,0-1,-1 0,1 0,-5-5,-5-6,-1 1,-1 0,0 0,-1 2,0 0,-23-15,7 9,0 0,-56-22,65 31,0 1,-1 1,0 2,0 0,-1 1,0 1,-27 0,32 5</inkml:trace>
  <inkml:trace contextRef="#ctx0" brushRef="#br0" timeOffset="870.41">1204 271,'0'6,"-10"77,-3-1,-41 134,25-106,-47 207,-41 397,106-489,13-150</inkml:trace>
  <inkml:trace contextRef="#ctx0" brushRef="#br0" timeOffset="1260.59">1321 1627,'-1'1,"0"0,0 0,1 1,-1-1,1 1,-1-1,1 0,-1 1,1-1,0 1,0-1,0 1,0-1,0 3,0 4,-13 417,13-424,0 0,0 1,0-1,0 0,0 1,0-1,0 0,1 0,-1 1,0-1,1 0,-1 0,1 1,0-1,-1 0,2 1,-1-1,-1-1,0 0,1 0,-1 0,1 0,-1 1,1-1,-1 0,1 0,-1 0,1 0,-1 0,1 0,-1-1,1 1,-1 0,1 0,-1 0,1 0,-1 0,1-1,-1 1,1 0,-1 0,0-1,1 1,0-1,4-4,0 0,0 0,-1-1,8-11,6-13,-2 0,-1-2,-2 0,-1 0,-1-1,-2-1,-2 0,0 0,-3 0,1-47,-5 67,0 0,-1 0,-1 1,0-1,-1 1,-7-20,6 24,1 0,-2 1,1 0,-1 0,0 0,-1 1,0-1,0 1,-1 1,-10-9,-1 2,0 1,0 1,-1 1,-1 1,1 1,-1 0,-23-5,-153-26,130 28,6 0</inkml:trace>
  <inkml:trace contextRef="#ctx0" brushRef="#br0" timeOffset="1591.41">635 571,'-3'0,"1"1,0-1,0 1,-1-1,1 1,0 0,0 0,0 0,0 0,0 0,0 0,0 0,1 1,-1-1,0 1,1-1,-1 1,1 0,0 0,-1 0,1-1,-2 5,-2 5,0-1,1 1,-4 13,5-14,0 0,0-1,0 1,0 0,1 0,-2 16,7-23,3-7,7-10,26-32,60-94,-83 114,-1-1,-2 0,0-1,-2-1,11-48,-21 76,0-1,-1 1,0-1,1 1,-1-1,0 1,0-1,1 0,-1 1,-1-1,1 1,0-1,0 1,0-1,-1 1,1-1,-1 1,1-1,-1 1,0-1,0 1,0 0,1-1,-1 1,0 0,0 0,-1 0,1-1,0 1,0 1,0-1,-1 0,1 0,-1 0,1 1,0-1,-1 0,1 1,-1 0,1-1,-1 1,0 0,-1 0,-6-1,1 1,0 1,0 0,0 0,0 0,0 1,-9 4,8-3,-1 0,0 1,1 1,0 0,0 0,0 1,1 0,0 0,0 1,1 0,-1 0,1 1,1 0,0 0,-7 13,0 7</inkml:trace>
  <inkml:trace contextRef="#ctx0" brushRef="#br0" timeOffset="1993.33">2258 659,'0'0,"-2"1,-3 15,-6 26,-13 37,-20 40,-15 25,-4 12,1 1,9-19,15-33</inkml:trace>
  <inkml:trace contextRef="#ctx0" brushRef="#br0" timeOffset="2397.08">1621 755,'0'0,"6"0,21 5,32 12,33 19,22 26,5 36,-9 28,-16 10,-17 1,-12-5,-9-14,-6-22,-11-28</inkml:trace>
  <inkml:trace contextRef="#ctx0" brushRef="#br0" timeOffset="2726.68">3389 1,'-3'0,"0"1,1 0,-1 0,0 0,1 1,-1-1,1 0,0 1,-1 0,1 0,0-1,0 1,0 0,0 1,1-1,-3 4,-14 17,1 2,2 0,0 0,-11 29,-42 121,51-126,-26 67,-176 542,216-646,-7 28,1 0,-3 46,11-76,0-1,1 1,0-1,0 1,2-1,-1 1,1-1,0 0,1 1,0-1,0-1,1 1,0 0,10 13,-11-17,1-1,-1 0,1 0,0-1,0 1,0-1,1 0,-1 0,1 0,0-1,0 0,0 0,0 0,0 0,9 1,-6-2,-1-1,0 0,1 0,-1 0,0-1,0 0,0-1,1 0,-1 0,10-4,-5 0,0 0,0-1,-1 0,0-1,0 0,-1-1,0 0,0 0,-1-1,0-1,-1 1,8-14,-11 14,-1 1,0-1,-1 0,0 0,0 0,-1 0,-1-1,1 1,-2-1,1 1,-2-1,1 1,-1 0,-1-1,0 1,-3-12,3 16,0 0,-1 0,1 1,-1-1,0 0,0 1,-1 0,0-1,0 1,0 1,0-1,-1 1,0 0,0 0,0 0,0 0,0 1,-1 0,0 0,1 1,-1-1,0 1,-1 0,1 1,0 0,0 0,-10-1,10 2,0 1,-1-1,1 1,-1 0,1 1,0-1,0 1,0 0,0 1,0 0,0 0,0 0,1 0,-8 7,5-3,0 1,0-1,1 1,1 0,-1 1,1 0,1 0,-5 10,-7 21</inkml:trace>
  <inkml:trace contextRef="#ctx0" brushRef="#br0" timeOffset="3130.54">3582 669,'1'12,"6"70,-5 88,0 12,-1-167,0-1,1 1,1-1,0 0,1 0,0 0,12 24,-12-32,-1 1,2-1,-1 0,1 0,0 0,0-1,1 1,0-1,0-1,0 1,0-1,1 0,-1 0,1-1,0 0,11 4,1-2,0 0,0-2,0 0,0-1,1-1,31-1,-39-2,0 1,1-1,-1-1,0 0,0-1,0 0,0-1,-1 0,0-1,0 0,13-10,21-24,-9-1</inkml:trace>
  <inkml:trace contextRef="#ctx0" brushRef="#br0" timeOffset="3131.54">4065 601,'0'0,"-2"1,-3 13,-7 25,-3 27,-7 30,-4 34,-1 19,1 11,3 1,6-12,5-20,7-27,4-31</inkml:trace>
  <inkml:trace contextRef="#ctx0" brushRef="#br0" timeOffset="3619.28">4548 669,'1'-1,"1"0,-1 1,0-1,0 1,1-1,-1 1,0-1,1 1,-1 0,0 0,1 0,-1 0,0 0,1 0,-1 0,0 0,1 0,-1 1,2-1,28 10,-26-8,13 5,0 0,-1 1,1 1,-2 1,1 0,-1 1,20 20,-30-26,0 1,-1 0,1 0,-1 0,-1 1,0 0,1 0,-2 0,1 1,-1-1,-1 1,1-1,-1 1,0 0,-1 0,0 0,0 0,-1 0,0 0,-2 14,-3 1,0 0,-2 0,-1 0,-1-1,-1 0,-15 25,-86 118,84-129,-2-1,-1-2,-1 0,-2-3,-41 31,70-58,0 0,-1-1,0 1,1-1,-1 1,0-2,0 1,0 0,-9 1,12-3,1 0,-1-1,1 1,-1 0,1 0,-1-1,1 1,0 0,-1-1,1 0,-1 1,1-1,0 0,0 0,-1 0,1 0,0 0,0 0,0 0,0 0,0 0,0 0,0 0,0-1,1 1,-1 0,0-1,1 1,-1-1,1 1,0-1,-1 1,1-1,0 1,0-1,0-2,-1 1,1-1,-1 0,1 0,0 0,0 0,1 0,-1 0,1 0,0 0,0 0,0 0,0 1,1-1,-1 0,1 1,0-1,0 1,0 0,1-1,-1 1,1 0,0 1,0-1,0 0,0 1,0 0,4-3,-1 2,0 1,1-1,-1 1,1 0,-1 0,1 1,0 0,0 0,-1 1,1-1,0 2,0-1,0 1,-1 0,9 2,0 2,0 0,0 1,-1 1,0 1,0 0,-1 0,0 1,0 1,-1 0,16 18,10 15,50 72,-78-101,17 24,-9-10,37 42,-49-64,-1 0,1 0,1-1,-1 0,1 0,-1-1,1 1,1-2,-1 1,0-1,1 0,9 2,9-1</inkml:trace>
  <inkml:trace contextRef="#ctx0" brushRef="#br0" timeOffset="4102.53">5466 785,'-4'17,"-5"29,-3-1,-1-1,-2 0,-2-1,-25 43,33-68,1 0,0 1,2 0,-9 35,14-47,0 0,1 0,0 1,0-1,1 0,-1 0,2 0,-1 0,1 0,0 0,0 0,1-1,0 1,0-1,0 0,9 11,0-1,1-2,0 0,1 0,30 21,72 40,-60-41,-51-31,-1-1,0 1,0 1,0-1,0 0,0 1,-1 0,1 0,-1 0,0 0,-1 0,5 9,-6-9,1 1,-1 0,-1 0,1-1,-1 1,0 0,0 0,0-1,0 1,-1 0,0 0,0-1,-3 10,-3 2,0 0,-1 0,0-1,-1 0,-1 0,0-1,-1 0,-1-1,-22 20,7-10,0-2,-2 0,-56 30,22-21</inkml:trace>
  <inkml:trace contextRef="#ctx0" brushRef="#br0" timeOffset="4667.61">5186 911,'5'-3,"0"1,0 0,1 1,9-3,7-1,467-184,-412 156,-64 27,-4 2,1 0,-1 0,1 1,12-3,-19 6,-1-1,1 1,-1 0,1 0,-1 0,0 0,1 1,-1-1,0 0,1 1,-1 0,0 0,1 0,-1 0,0 0,0 0,0 0,0 1,0-1,0 1,0-1,-1 1,3 2,1 5,0 0,0 1,0-1,-1 1,-1 0,0 0,0 1,-1-1,0 1,0 17,2 32,-5 92,-17 64,7-90,6-75,-3 101,8-151,0-1,-1 1,1 0,0 0,0 0,0 0,1-1,-1 1,0 0,0 0,0 0,1-1,-1 1,0 0,1 0,-1-1,0 1,1 0,-1-1,1 1,-1 0,1-1,0 1,-1-1,1 1,0-1,-1 1,1-1,0 1,0-1,-1 0,1 1,0-1,0 0,-1 0,1 0,0 1,0-1,0 0,0 0,0 0,5-1,-1 0,1 0,-1-1,0 0,7-3,-4 2,73-30,104-59,-184 91,0 1,0-1,0 0,1 1,-1-1,0 0,0 0,-1 0,1 0,0 0,0 0,0 0,-1 0,1 0,0 0,-1 0,1-1,-1 1,1 0,-1 0,0-1,1 1,-1 0,0-1,0 1,0-3,-1-1,0 1,-1-1,1 0,-1 0,-5-8,1 1,-13-34,2 0,2-1,1 0,-12-98,25 142,1 0,-1 1,0-1,0 0,0 1,0-1,0 0,0 1,-1 0,1-1,-1 1,1 0,-1-1,0 1,-3-2,-3-2,1 1,0 0,-13-5,-3-3,13 7</inkml:trace>
  <inkml:trace contextRef="#ctx0" brushRef="#br0" timeOffset="5068.75">6413 717,'5'14,"2"1,0-1,9 13,4 7,207 433,-216-443,-5-8,1 1,1-2,1 1,0-1,1 0,15 17,-23-31,-1 1,1-1,0 0,0 0,0 0,0 0,0 0,0 0,0 0,0-1,0 1,0-1,0 1,1-1,-1 0,0 0,0 0,0 0,0 0,1 0,-1-1,0 1,0-1,0 0,0 1,0-1,0 0,0 0,0 0,3-3,4-2,-1 0,0-1,-1 0,1 0,7-12,14-20,-1-1,-3-1,-1-2,32-80,-54 118,0 0,0 0,-1 1,0-1,0 0,0 0,-1 0,1 0,-1-1,-1-8,0 11,0-1,0 0,-1 1,1 0,-1-1,0 1,0 0,0 0,0 0,0 0,-1 0,1 0,-1 1,0-1,-3-2,-9-5,-1 0,0 1,0 1,-1 0,0 1,-1 1,1 1,-29-5,7 3,-1 3,-74 0,102 4,-1 1,0 0,-13 3,11 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7:23.30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0 794,'0'0,"0"0,0 0,0 0,8-1,678-11,-539 13,-49-5,1-4,150-33,-222 36,-21 5</inkml:trace>
  <inkml:trace contextRef="#ctx0" brushRef="#br0" timeOffset="564.32">116 1229,'259'-8,"483"7,-744 1</inkml:trace>
  <inkml:trace contextRef="#ctx0" brushRef="#br0" timeOffset="5732.13">2280 0,'-2'1,"1"-1,0 1,-1 0,1 0,0 0,-1 0,1 0,0 0,0 0,0 0,0 0,-2 3,-3 3,-55 54,26-29,2 2,2 1,-34 48,35-34,3 1,1 2,3 0,-20 73,18-37,-25 176,44-218,1 54,6-82,-1-1,2 1,1 0,0-1,11 34,-13-48,0 1,1-1,-1 0,1 1,0-1,0 0,0 0,0 0,0-1,1 1,-1 0,1-1,0 0,0 1,0-1,0 0,0-1,0 1,1 0,-1-1,0 0,1 0,-1 0,1 0,-1 0,1-1,0 0,-1 1,1-1,0-1,-1 1,1 0,-1-1,7-2,9-1,-1-1,1-1,-1-1,0 0,-1-2,0 0,0-1,-1 0,0-2,28-25,-41 34,0 0,0-1,0 1,-1-1,1 0,-1 0,0 0,0 0,0 0,-1 0,1-1,-1 1,0 0,0-1,-1 1,1-6,-1 4,-1 0,0 1,0-1,0 0,-1 0,0 1,0-1,0 1,-1 0,1-1,-5-4,-2-3,-1 1,0 1,-1 0,0 0,-1 1,0 0,-1 1,-20-12,23 16,1 0,-1 1,0 0,0 1,0 0,0 1,-21-3,25 5,0 0,1 0,-1 0,0 1,0 0,1 0,-1 0,1 1,-1 0,1 0,0 0,-1 0,1 1,0 0,1 0,-6 5,2 0,1-1,1 1,-1 1,1-1,1 1,-1 0,2 1,-5 10,-7 25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07:38.238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318 0,'-7'8,"0"0,1 1,0 0,1 0,-6 11,-1 3,-42 76,5 2,4 3,-59 207,102-302,-7 27,9-35,0 0,0 1,-1-1,1 0,0 1,0-1,0 0,0 1,1-1,-1 0,0 1,0-1,1 0,-1 0,1 1,-1-1,1 0,0 0,-1 0,2 2,13-8,12-3,1 2,-1 1,1 2,38-1,-16 4,79 11,-92-4,45 14,-35-8,-47-13,1 0,-1 0,0 0,0 0,1 0,-1 1,0-1,1 0,-1-1,0 1,0 0,1 0,-1 0,0 0,0 0,1 0,-1 0,0 0,0 0,1 0,-1-1,0 1,0 0,1 0,-1 0,0 0,0-1,0 1,0 0,1 0,-1-1,0 1,0 0,0 0,0-1,0 1,0 0,0 0,0-1,1 1,-1 0,0 0,0-1,0 1,0 0,0-1,0 1,-1 0,1 0,0-1,0 1,0 0,0 0,0-1,0-1,0-2</inkml:trace>
  <inkml:trace contextRef="#ctx0" brushRef="#br0" timeOffset="405.41">482 368,'-2'7,"-21"69,-14 79,16-56,-56 201,22-93,51-187,4-15,-1-1,0 0,0 1,0-1,0 0,-4 7,5-10,-1-1,1 0,0 0,0 0,0 0,-1 0,1 0,0 0,0 0,-1 1,1-1,0 0,0 0,-1 0,1 0,0 0,0 0,-1-1,1 1,0 0,0 0,-1 0,1 0,0 0,0 0,-1 0,1 0,0-1,0 1,0 0,-1 0,1 0,0 0,0-1,0 1,0 0,-1 0,1 0,0-1,0 1,0 0,0 0,0-1,0 1,0 0,0 0,0-1,0 1,0 0,0-1,-2-4</inkml:trace>
  <inkml:trace contextRef="#ctx0" brushRef="#br0" timeOffset="1135.3">917 436,'2'-4,"-1"-1,0 1,1 0,0 0,-1 0,2 1,-1-1,0 0,1 1,0-1,-1 1,7-5,-3 1,7-8,1 1,1 0,0 1,1 1,28-18,-38 27,0-1,1 1,-1 0,1 0,0 1,-1 0,1 0,0 0,0 1,0 0,1 1,-1-1,0 1,0 1,0 0,0 0,0 0,0 0,9 4,-13-3,1 0,0 0,0 0,-1 0,1 1,-1 0,0 0,0 0,0 0,0 0,0 0,-1 1,1-1,2 7,-2-3,0 0,-1 0,0 0,0 0,-1 0,0 1,0 14,-1-3,-2 1,-1-1,0 1,-1-1,-10 28,2-13,-2 0,-2-1,0-1,-28 38,33-53,-1-1,-1 0,-1-1,0-1,-1 0,0-1,-1 0,-1-2,-21 13,-5-8,41-15,0 0,-1-1,1 1,0-1,-1 1,1-1,-1 0,1 0,0 0,-1-1,1 1,-1 0,1-1,0 0,0 1,-4-3,5 1,7 0,7 2,20 3,-1 2,0 1,0 1,0 2,-1 1,42 20,-60-23,0 0,-1 0,0 2,0-1,-1 1,0 1,16 17,-21-19,1 0,-1 0,-1 1,0 0,0 0,0 0,-1 1,-1-1,0 1,0 0,2 15,-5-13,-1-12</inkml:trace>
  <inkml:trace contextRef="#ctx0" brushRef="#br0" timeOffset="2080.69">1719 474,'0'0,"15"-2,257-60,-11 1,-237 55,-48 6,-2 0,-46 2,0 3,1 3,-117 29,183-36,3-1,1 0,-1 1,0-1,0 1,0-1,1 1,-1 0,0-1,1 1,-1 0,1 0,-1 0,1 0,-1 0,1 1,-1-1,1 0,0 1,0-1,0 1,0-1,0 1,0-1,0 1,0 2,-12 20,1 1,2 0,0 1,2 0,1 1,1 0,1 0,1 0,2 0,0 0,2 1,7 49,-3-63,4-20,3-4,-2 4,1-1,1 2,-1-1,1 1,0 1,0 0,0 0,1 2,-1-1,1 1,0 1,0 0,-1 0,23 3,-17-1,0 1,-1 1,1 1,0 0,-1 1,0 1,0 0,-1 1,26 16,-36-20,-1 0,0 1,0-1,0 1,0-1,-1 1,1 0,-1 1,0-1,0 1,0-1,-1 1,0 0,0 0,0 0,-1 0,1 0,-1 0,1 6,-2-3,-1-1,1 0,-1 0,0 0,-1 1,1-1,-1 0,-1-1,0 1,0 0,0-1,0 1,-8 8,-7 11,-2-1,-2-1,0-1,-1-1,-1-1,-1-1,-1-1,0-1,-1-2,-2-1,-46 20,72-35,-21 7,23-7,0 0,0 1,0-1,0 0,0 0,0 0,0 0,0 0,0-1,0 1,0 0,0 0,0-1,0 1,0-1,0 1,1-1,-1 1,0-1,-1 0,-2-6</inkml:trace>
  <inkml:trace contextRef="#ctx0" brushRef="#br0" timeOffset="2695.14">2753 590,'-3'1,"-1"0,1 0,0 0,0 0,-1 1,1-1,0 1,0 0,0 0,1 0,-6 5,2-2,-23 20,2 1,0 1,2 2,1 0,-31 52,47-68,1-1,0 1,1 0,1 0,0 1,-6 25,10-35,0 0,1 0,-1 0,1 0,0 0,0 0,1 0,-1 1,1-1,0 0,0-1,0 1,0 0,1 0,0 0,0-1,0 1,0-1,0 1,1-1,-1 0,1 0,0 0,0 0,0-1,0 1,1-1,4 3,0-1,0-1,1 0,-1-1,1 0,0 0,0 0,0-1,0-1,0 0,0 0,0 0,-1-1,1-1,0 0,15-4,10-6,-1 0,50-27,-64 29,18-8,-1-2,48-34,-74 46,0 0,-1 0,0-1,-1 0,0 0,0-1,-1 0,0-1,-1 0,0 0,-1 0,7-18,-7 9,0 0,-2-1,0 1,0-25,-3 34,0-1,-1 1,0 0,-1-1,0 1,0 0,-2 0,1 1,-7-14,7 19,0 0,0 1,-1-1,0 1,1 0,-1 0,-1 0,1 0,0 1,-1 0,0 0,0 0,0 0,0 1,0 0,0 0,-1 0,1 1,-1 0,1 0,-1 0,1 1,-1-1,-6 2,-5 0,0 0,0 2,1 0,-1 1,1 0,-29 13,7 0,1 2,1 1,-52 38,84-55,0 0,0 1,1-1,-1 0,1 1,-5 6,4-1</inkml:trace>
  <inkml:trace contextRef="#ctx0" brushRef="#br0" timeOffset="3325.85">637 1422,'0'0,"0"2,-3 15,-3 18,-1 3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7:57:31.660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4221 10031,'23'-1,"-1"-1,39-10,-2 1,523-25,-74 38,-241 2,1230 22,-70-1,352-34,-276 9,-1003 2,1837-76,-2113 61,867-58,-269 21,-663 40,198-3,-356 15,-6 1,-9 3,12-5,-18 8</inkml:trace>
  <inkml:trace contextRef="#ctx0" brushRef="#br0" timeOffset="841.83">10415 10196,'2'20,"17"381,-17-271,3 628,11 376,-4-1006,0 8,-12-132,-1-2</inkml:trace>
  <inkml:trace contextRef="#ctx0" brushRef="#br0" timeOffset="2288.03">6212 8445,'0'0,"-4"1,-7 10,-11 17,-15 31,-8 35,-7 33,-4 32,1 14,1 3,4-7,6-24,12-33,10-34,10-30,6-24</inkml:trace>
  <inkml:trace contextRef="#ctx0" brushRef="#br0" timeOffset="2680.28">5921 8648,'0'0,"3"4,60 102,-28-44,110 218,-120-222,-3 1,-2 1,11 63,-27-99,0 0,-1 0,-2 0,0 0,-2 0,-5 39,-5-17</inkml:trace>
  <inkml:trace contextRef="#ctx0" brushRef="#br0" timeOffset="3038.5">5477 9383,'0'0,"0"-2,5-8,15-16,20-15,15-9,9-1,8 5,4 9,9 11,3 9,-5 8,-6 5,-9 2,-11 2,-15 0</inkml:trace>
  <inkml:trace contextRef="#ctx0" brushRef="#br0" timeOffset="3413.18">6762 8745,'-2'6,"-30"115,-22 164,51-262,1 0,1 0,1 0,5 41,-4-58,0 1,0-1,1 1,0-1,1 0,-1 0,1 0,0 0,1-1,-1 1,1-1,0 0,0 0,1 0,0 0,0-1,0 0,0 0,0 0,1-1,10 5,3-1,0-2,0 0,1-1,0-1,32 1,23-3</inkml:trace>
  <inkml:trace contextRef="#ctx0" brushRef="#br0" timeOffset="3883.2">7641 8609,'-27'1,"1"0,-1 2,1 1,-1 1,2 2,-1 0,1 2,0 0,0 2,-25 15,34-16,1 0,0 1,0 0,1 2,0-1,1 2,1 0,0 0,1 1,0 1,1-1,1 2,1-1,0 1,-7 23,12-25,0 0,0 1,2 0,0 0,0-1,2 1,0 0,0 0,2 0,0-1,1 0,0 1,12 25,-11-29,1-1,0 0,0 0,1 0,0-1,1 0,0-1,1 0,-1 0,2 0,0-1,0-1,0 0,1 0,-1-1,2 0,19 7,-16-9,-1 0,0-1,1-1,0 0,0 0,-1-2,1 0,27-4,-41 4,0 0,0 0,0-1,0 1,0 0,0-1,0 1,-1 0,1-1,0 1,0-1,0 0,-1 1,2-2,0-1</inkml:trace>
  <inkml:trace contextRef="#ctx0" brushRef="#br0" timeOffset="4241.89">8694 8599,'0'0,"0"5,0 18,0 28,0 22,0 17,-1 16,-1 13,-2-1,0-12,-1-19,1-21,0-20,1-18</inkml:trace>
  <inkml:trace contextRef="#ctx0" brushRef="#br0" timeOffset="4853.82">8588 8589,'19'-6,"-4"-1,19-2,1 2,-1 1,1 2,1 1,-1 2,0 1,43 6,-74-6,0 1,1 0,-1 0,0 0,0 0,0 1,0 0,0-1,0 1,-1 1,1-1,-1 1,1-1,4 6,-5-5,-1 1,0 0,0-1,0 1,0 0,-1 0,1 0,-1 0,0 1,0-1,-1 0,1 0,-1 1,0 7,-2 6,0 0,-1-1,-1 1,-1-1,0 0,-1 0,-1-1,-1 0,0 0,-16 23,-8 6,-2-1,-44 44,-44 27,59-59,61-52,10-4,21-8,-8 3,213-46,152-37,-322 71,-1-2,84-40,-114 43,-1-1,-1-2,0-1,-2-1,51-48,-70 59,0-1,0 0,-1-1,13-22,-19 29,-1 1,0 0,0 0,-1-1,1 1,-1-1,0 0,0 1,-1-1,1 0,-1 1,0-1,-1 0,1 0,-1 1,0-1,0 1,-2-9,-1 6,-1 0,1 0,-1 0,0 0,-1 1,1 0,-1 0,0 0,-1 1,0-1,1 2,-2-1,1 1,0 0,-1 1,0-1,0 2,0-1,0 1,0 0,-12-1,13 2,0 1,0 0,-1 0,1 0,0 1,0 0,0 0,0 1,0 0,0 0,-8 5,10-5,0 1,1 0,-1 0,1 1,-1-1,1 1,1 0,-1 0,0 0,1 1,0-1,0 1,0 0,1-1,-4 11,2-5,2-1,-1 1,1-1,1 1,-1 0,2 0,-1 0,1 0,1 0,0 0,1 0,3 14,-1-11,1 0,1 0,0-1,0 1,1-1,1-1,0 0,12 13,-2-5,2 0,0-2,1 0,0-1,2-1,0-2,0 0,47 18,-56-26,0-1,0 0,1 0,-1-2,1 0,0-1,28-1,-32-1,0 0,-1-1,1-1,0 0,-1 0,1-1,-1 0,0-1,-1 0,1-1,10-8,2-5,-1 0,-2-1,0-1,-1-1,-1 0,-1-2,-1 0,-1 0,-1-1,15-42,-8 8,-2 0,-2-2,12-106,-25 141,0 8,-1 1,-1-1,0 0,-2 0,-2-20,1 47,0 14,24 196,-9-122,26 333,-18-171,-16-215</inkml:trace>
  <inkml:trace contextRef="#ctx0" brushRef="#br0" timeOffset="5372.34">10260 8290,'-1'-3,"0"0,0-1,0 1,0-1,0 1,1-1,-1 1,1-1,0 0,0 1,1-1,-1 1,1-1,0 1,0-1,0 1,0-1,0 1,1 0,-1 0,1-1,0 1,3-3,0-1,1-1,1 1,-1 0,1 1,1-1,-1 1,13-7,-8 7,0 0,1 1,-1 0,1 2,0-1,1 1,-1 1,0 0,1 1,-1 1,1 0,-1 1,1 0,-1 1,0 0,1 1,-1 1,16 6,-19-6,-1 1,1-1,-2 1,1 1,0 0,-1 0,0 1,-1 0,1 0,11 15,-15-15,1 0,-1 0,-1 1,1-1,-1 1,0 0,-1 0,0 0,0 0,-1 0,0 0,0 1,-1-1,-1 14,-2-6,0 0,-1 0,-1-1,0 1,-1-1,0 0,-2 0,0-1,0 0,-1 0,-1-1,-22 23,-11 7,-3-2,-54 39,78-63,21-16,-4 2,7-3,13-3,-6 5</inkml:trace>
  <inkml:trace contextRef="#ctx0" brushRef="#br0" timeOffset="-23596.39">3022 2093,'0'0,"0"0,5-2,18-2,0 2,1 0,-1 1,0 2,41 5,-37-4,261 31,71 5,1108 7,-438-29,-168-15,-95-2,446 22,-227 4,366 2,235-18,-331 2,-907-12,898 13,-1223-11,70 1,-1 5,97 20,-186-27,-6 0,1 0</inkml:trace>
  <inkml:trace contextRef="#ctx0" brushRef="#br0" timeOffset="-22181.95">9217 2325,'0'-11,"0"-2,-1 10,0 6,-3 15,0 0,2 0,0 1,1-1,2 32,0-5,5 457,107 769,8-275,-86 545,-66-1011,26-502,3-21,1 0,-1 0,2 0,-1 1,1-1,1 11,-1-19,0 0</inkml:trace>
  <inkml:trace contextRef="#ctx0" brushRef="#br0" timeOffset="-19040.57">5835 757,'70'244,"22"59,-59-224,-39-105,3 8,-14-83,-9-191,25 289,1 1,0 0,0-1,0 1,0 0,1-1,-1 1,1 0,-1-1,1 1,0 0,0 0,0 0,1-3,0 4,-1 0,1 0,-1 0,1 0,0 0,-1 0,1 0,0 0,0 1,0-1,-1 1,1 0,0-1,0 1,0 0,0 0,0 0,2 0,8 1,0 1,-1 0,1 0,-1 1,0 1,0 0,0 0,0 1,-1 1,1-1,-1 2,-1-1,1 1,-1 1,11 12,3 4,-1 1,-1 1,-1 1,19 36,-17-24,22 56,-35-73,-2-1,-1 1,0 0,3 36,-9-47,-2-9,-5-21,-7-44,3-1,3 0,3 0,6-130,1 157,2-1,2 1,1 0,15-42,-16 61,1-1,1 2,0-1,2 1,0 0,1 1,1 0,0 1,25-25,-32 36,0 0,0-1,1 2,-1-1,1 1,-1-1,1 2,0-1,1 1,-1-1,9-1,-11 4,0 0,0 0,0 0,0 0,0 1,0-1,-1 1,1 0,0 0,0 1,-1-1,1 1,0 0,-1 0,0 0,1 0,-1 0,0 1,0-1,3 5,7 7,-1 1,-1 1,0-1,-1 2,0 0,9 25,37 117,-43-119,-7-22,54 157,-43-131,47 83,-51-107,0 0,1-1,1 0,1-1,30 26,-33-34,0 0,1 0,1-1,0-1,0-1,0 0,1-1,0 0,17 3,-22-7,0 0,0-1,0 0,0-1,0 0,0-1,0 0,0 0,0-1,0-1,-1 0,1 0,-1-1,0-1,0 1,0-2,0 1,-1-1,0-1,-1 0,1 0,-1 0,0-1,10-15,0-2,-2-1,0 0,18-46,23-89,-43 113,10-57,-21 87,-1 0,0-1,-2 1,0 0,-1-1,-5-25,6 40,-1-1,0 1,0-1,-1 1,1 0,-1 0,0 0,0 0,0 0,-1 0,1 1,-1-1,0 1,0-1,0 1,-1 0,1 0,-1 1,1-1,-1 1,0-1,0 1,0 0,0 1,-1-1,1 1,0 0,-1 0,1 0,-1 1,1-1,0 1,-1 0,1 0,-1 1,-4 0,-8 3,0 0,1 1,-1 1,1 0,0 1,1 1,0 1,0 0,1 1,0 0,-24 24,16-13,2 2,0 0,2 1,0 1,2 0,-14 29,24-43,1 1,1-1,0 2,0-1,1 0,1 1,0-1,0 18,2-25,0-1,0 0,0 0,1 0,0 1,0-1,0 0,0 0,1 0,-1 0,1 0,0-1,0 1,1 0,-1-1,1 0,-1 1,1-1,0 0,1-1,-1 1,0 0,1-1,-1 0,1 0,0 0,0 0,6 2,-1-2,0 0,0-1,0 0,0 0,0-1,0 0,1-1,-1 0,0 0,0-1,0 0,0-1,-1 0,1 0,11-6,-4 0,0 0,0-1,-1 0,0-1,-1-1,22-23,-25 23,-1-1,-1 0,0 0,-1-1,0 0,-1-1,0 1,-2-1,1 0,-2-1,0 1,2-21,-2 41,1 1,-2 0,1 1,4 8,46 140,21 47,-66-180,2-2,1 0,1 0,0-1,1 0,1-2,21 20,-28-30,0 0,1 0,0-1,0 0,1-1,-1 0,1-1,1 1,-1-2,0 0,19 4,-16-6,1 0,-1-1,0 0,0-1,0-1,0 0,0 0,0-2,16-5,-3-2,-1 0,-1-2,0-1,-1-1,0 0,-1-2,-1-1,-1 0,0-2,25-32,-24 24,-1-1,-1 0,-2-1,-1-1,-1-1,-2 0,18-66,-26 75,-1 0,-1-1,-1 1,-3-47,0 57,0-1,-1 1,-1-1,0 1,-1 0,-1 0,0 0,0 1,-14-23,17 32,0 0,-1 0,1 0,-1 0,0 0,1 0,-1 1,0-1,-1 1,1 0,0 0,-1 0,1 1,-1-1,1 1,-1 0,0-1,1 2,-6-2,5 2,-1 0,0 1,0-1,1 1,-1 0,1 1,-1-1,1 1,-1-1,1 1,0 1,0-1,0 1,0-1,-6 6,-2 4,0 0,1 0,0 1,0 1,2 0,0 0,0 1,2 0,-8 19,2 2,1 1,-13 74,20-85,2 0,1 1,1-1,1 0,1 1,7 37,-6-52,1-1,0 1,1-1,0 0,1 0,0-1,0 1,2-1,-1 0,1-1,0 0,1 0,0 0,1-1,-1 0,19 12,-13-12,-1-1,2 0,-1-2,1 1,0-2,0 0,0 0,0-1,1-1,-1-1,1 0,-1-2,1 1,0-2,25-5,-24 4,0-2,0-1,0 0,0-1,-1 0,0-2,-1 0,1 0,-2-1,0-1,0-1,-1 0,17-20,-11 7,-2-1,-1 0,-1-1,-1-1,-1 0,11-38,-3-7,17-103,-22 72,6-156,-22 202,-2 0,-2 0,-3 1,-18-74,22 119,2 7,0 0,-1 0,1 1,-1-1,0 0,0 0,-3-4,3 16,2 7,0-13,24 268,-11-161,50 391,-37-345,57 184,-83-337,0 0,0 0,0 0,0 0,1 0,-1 0,0 0,1 0,-1 0,1 0,-1 0,1 0,0 0,-1 0,1-1,0 1,1 1,3-19,-2 2,21-81,87-317,-88 440,-6 0,-1 1,23 56,15 67,-32-86,-14-40,-6-15,1 0,1-1,0 0,0 1,8 11,-10-19,-1-1</inkml:trace>
  <inkml:trace contextRef="#ctx0" brushRef="#br0" timeOffset="-17575.89">9912 777,'2'96,"5"-1,4 0,37 150,-36-307,-4 14,25-125,-24 138,1 0,28-62,-38 97,0 0,0 1,0-1,0 0,0 1,0-1,0 0,0 1,1-1,-1 0,0 0,0 1,0-1,1 0,-1 0,0 1,0-1,1 0,-1 0,0 0,0 1,1-1,-1 0,0 0,1 0,-1 0,0 0,1 0,-1 0,0 0,1 1,-1-1,0 0,1 0,-1-1,0 1,1 0,-1 0,0 0,1 0,-1 0,0 0,1 0,-1 0,0-1,0 1,1 0,-1 0,0 0,1-1,-1 1,0 0,0 0,0-1,1 1,-1 0,0 0,0-1,0 1,0 0,1-1,-1 1,0 0,0-1,0 1,0 0,0-1,0 0,9 33,-7-25,29 159,9 32,-38-190,0 0,1-1,0 0,1 1,-1-1,1 0,1-1,8 12,-11-16,0 0,1 0,-1 0,1 0,-1 0,1-1,0 1,-1-1,1 0,0 1,0-1,0-1,0 1,0 0,0-1,1 1,-1-1,0 0,0 0,0 0,0-1,0 1,0-1,6-1,-5 0,1 0,-1 0,1-1,-1 1,1-1,-1 0,0 0,-1 0,1-1,0 0,-1 1,0-1,0-1,3-4,5-9,-1-1,7-20,-13 31,35-96,-24 61,33-69,-47 111,-1 1,0-1,1 0,-1 0,0 1,1-1,-1 0,1 0,-1 1,1-1,0 1,-1-1,1 0,0 1,-1-1,1 1,0 0,-1-1,1 1,0-1,0 1,0 0,-1 0,1-1,0 1,0 0,0 0,0 0,-1 0,1 0,0 0,0 0,0 0,0 1,-1-1,1 0,0 0,0 1,0-1,-1 0,1 1,0-1,0 1,-1-1,1 1,0-1,-1 1,1 0,0 0,5 6,0 0,-1 0,0 0,5 8,-4-4,56 93,-40-63,3-1,33 43,-56-80,0 0,0-1,1 1,-1-1,1 0,-1 0,1 0,0 0,-1-1,5 3,-6-4,1 0,-1 0,0 0,0 1,0-2,1 1,-1 0,0 0,0 0,0 0,1-1,-1 1,0-1,0 1,0-1,0 1,0-1,0 1,0-1,0 0,0 0,0 1,0-1,0 0,-1 0,1 0,0 0,-1 0,1 0,-1 0,2-2,20-41,-1 0,14-48,-8 23,11-30,46-104,-84 202,0 1,0-1,1 1,-1 0,0-1,0 1,0 0,0-1,0 1,1 0,-1 0,0-1,0 1,0 0,1 0,-1-1,0 1,1 0,-1 0,0-1,0 1,1 0,-1 0,0 0,1 0,-1 0,0 0,1-1,-1 1,1 0,-1 0,0 0,1 0,-1 0,0 0,1 0,-1 0,0 1,1-1,-1 0,0 0,1 0,-1 0,0 0,1 0,-1 1,0-1,1 0,-1 0,0 1,0-1,1 0,-1 0,0 1,0-1,1 1,11 19,-11-17,54 119,18 37,-67-147,5 7,0 0,1-1,23 29,-31-43,0 0,1 0,-1 0,1-1,0 0,0 1,0-2,6 4,-8-5,0 0,1 0,-1 0,0-1,1 1,-1-1,1 0,-1 0,1 0,-1 0,0-1,1 1,-1-1,7-2,-1-1,0-1,0 0,0-1,0 0,-1 0,0-1,0 0,-1-1,12-14,53-82,-71 102,38-64,-4-2,-2-1,-4-2,21-75,-45 131,-3 11,-1 0,1-1,-1 1,0-1,0 0,0 1,0-1,-1 0,0 1,-1-7,1 11,0 0,0 0,0 0,0 0,0 0,0 0,0 0,0 0,0 0,0 0,0 0,0 0,0 0,0 0,0 0,0 0,0 0,0 0,0 0,0 1,0-1,0 0,0 0,0 0,0 0,0 0,-1 0,1 0,0 0,0 0,0 0,0 0,0 0,0 0,0 0,0 0,0 0,0 0,0 0,0 0,0 0,0 0,0 0,0-1,0 1,0 0,0 0,-1 0,1 0,0 0,0 0,0 0,0 0,0 0,0 9,64 303,43 278,-99-520,-2 133,-7-175,-2 0,-1 0,-1 0,-1-1,-2 0,-1 0,-20 42,22-55,-2 0,0-1,0 0,-1-1,-1 0,0-1,-1 0,0-1,0 0,-1-1,0 0,-16 7,4-4,0-1,0-1,-1-2,0 0,0-2,-33 4,48-9,1 1,-1-1,1-1,-1 0,0 0,1-1,-1 0,1-1,-1 0,1-1,-17-7,3-4</inkml:trace>
  <inkml:trace contextRef="#ctx0" brushRef="#br0" timeOffset="-12428.88">13535 3,'-50'-1,"19"0,0 1,-41 6,62-5,0 2,0-1,1 1,-1 0,1 1,0 0,0 0,0 1,0 0,1 1,-11 9,-10 16,1 0,2 2,1 1,-21 39,25-40,-9 17,2 1,3 1,2 2,3 0,1 1,4 1,1 1,3 0,3 1,2-1,3 2,2-1,8 68,-6-118,1 1,-1-1,2 0,-1 0,1 1,0-2,1 1,0 0,0-1,7 10,-4-7,2-1,-1 0,2 0,-1 0,1-1,14 8,2 0,2-2,0-1,1-1,56 15,-82-26,194 50,-142-40,90 8,-116-19,44-4,-46 1,53 2,-82 1,2 0</inkml:trace>
  <inkml:trace contextRef="#ctx0" brushRef="#br0" timeOffset="-10420.19">13787 429,'0'0</inkml:trace>
  <inkml:trace contextRef="#ctx0" brushRef="#br0" timeOffset="-9774.57">13641 507,'-5'7,"0"0,0 0,1 1,0 0,-4 10,-4 8,5-13,-77 159,69-138,3 1,0 0,-7 44,17-68,0 1,1-1,0 1,1 0,1-1,0 1,1 0,0-1,5 18,-6-25,1-1,-1 1,1 0,0-1,0 0,0 1,0-1,0 0,1 0,0 0,0 0,0 0,0-1,0 1,0-1,0 0,1 0,-1 0,1-1,0 1,-1-1,1 1,0-1,0-1,0 1,0 0,0-1,0 0,0 0,0 0,4-1,4-1,0-1,0 0,0 0,0-1,-1-1,0 0,18-11,73-55,-72 49,4-3,0-3,-1 0,56-66,-77 80,-1-1,-1-1,0 0,-1 0,0-1,-2 0,0 0,-1-1,0 0,-2 0,5-33,-8 33,-3 26,-1 31,2 28,3 175,-2-238,1 0,-1 0,1-1,0 1,0 0,0 0,0 0,0-1,1 1,2 4,-2-7,-1 1,0-1,1 0,-1 0,1 1,-1-1,1 0,-1 0,1 0,0-1,-1 1,1 0,0-1,0 1,0-1,0 1,-1-1,1 0,0 0,0 0,0 0,3-1,10-1,-1-1,1-1,-1 0,0-1,-1-1,1 0,-1-1,0 0,-1-1,0 0,0-1,0 0,11-13,-18 15,0 0,0 0,0 0,-1-1,0 0,-1 0,0 0,0 0,0 0,-1-1,-1 1,1-1,-1 1,-1-1,0 0,0 1,0-1,-1 0,0 1,-1-1,0 1,-1 0,-3-10,3 10,0 1,0-1,-1 1,0 0,-1 0,1 1,-1-1,-1 1,1 0,-1 0,0 1,0-1,-1 2,1-1,-1 1,0-1,0 2,-1-1,1 1,-1 0,0 1,1 0,-1 0,-16-1,16 3,-1 0,0 1,1 0,-1 1,0 0,1 0,-12 5,14-5,1 1,-1-1,0 1,1 1,0-1,0 1,0 0,0 0,1 0,-1 1,-3 4,2 4,4-3</inkml:trace>
  <inkml:trace contextRef="#ctx0" brushRef="#br0" timeOffset="-9347.75">14695 516,'0'0,"8"1,-11 1,0 0,0 0,1 0,-1 1,1-1,-1 1,1 0,0 0,0 0,0 0,0 0,1 0,-1 0,0 5,0-5,-4 12,1 0,0 0,2 1,-1 0,2 0,0 0,1 0,0 0,2 1,-1-1,2 0,1 0,0 0,0-1,2 1,0-1,1 0,0 0,13 21,23 27,-42-62,0 0,0-1,0 1,0 0,0 0,0 0,0-1,0 1,0 0,0 0,-1 0,1-1,0 1,0 0,-1 0,1-1,-1 1,1 0,-1-1,1 1,-1 0,1-1,-1 1,1-1,-1 1,0 0,-20 18,17-16,-18 15,-1-1,-36 20,43-28</inkml:trace>
  <inkml:trace contextRef="#ctx0" brushRef="#br0" timeOffset="-8989.75">15168 332,'6'20,"3"14,-1 0,-2 0,3 61,-10 106,-2-134,3 0,15 115,-12-166,1 0,0-1,1 0,1 0,1-1,0 1,0-1,13 17,-15-24,1 0,-1-1,1 1,0-1,0-1,1 1,0-1,0 0,0-1,0 0,1 0,-1 0,1-1,0 0,0-1,1 0,9 2,-13-4,0 1,1-1,-1-1,0 1,1-1,-1 0,7-2,6-4</inkml:trace>
  <inkml:trace contextRef="#ctx0" brushRef="#br0" timeOffset="-8551.81">14618 1067,'8'-6,"0"0,0 0,1 1,-1 0,1 0,1 1,12-5,3 0,344-127,-33 14,-288 100,-35 14,0 2,1 0,0 0,22-5,-36 12,0-1,0 0,0 0,0 0,0 0,0 0,0 0,0 0,0 0,0 0,0 0,0 0,0 0,0 0,0 0,0 0,0 0,0 0,0 0,1 1,-1-1,0 0,0 0,0 0,0 0,0 0,0 0,0 0,0 0,0 0,0 0,0 0,0 0,0 0,0 0,0 0,0 0,0 0,0 0,0 0,0 0,1 0,-1 0,0 0,0 0,0 0,-2 1</inkml:trace>
  <inkml:trace contextRef="#ctx0" brushRef="#br0" timeOffset="-8117.72">15468 41,'11'5,"40"26,-2 2,89 76,-97-72,-2 1,-1 2,-1 1,-3 2,-2 2,-1 1,37 77,-52-90,-2 1,-1 1,-1 0,-2 1,-2 0,-1 1,-2-1,-1 1,-2 0,-2 0,-1 0,-8 44,3-55,-1-1,0 0,-3 0,0-1,-1 0,-1-1,-1 0,-1-1,-2 0,-28 31,3-10,-1-2,-3-2,-79 53,-34 6,132-85,-1-1,0-1,-1-1,-36 8,39-17,21-4,13-3,-6 5</inkml:trace>
  <inkml:trace contextRef="#ctx0" brushRef="#br0" timeOffset="22402.94">95 3055,'27'-43,"-18"31,-1-1,8-16,-17 49,2-2,8 315,0 49,-10-391,-2 1,1-1,-1 1,-7-13,3 5,-11-28,-62-158,68 164,1-2,1 1,-4-55,13 82,0-1,2 1,-1 0,1 0,1-1,1 1,-1 0,2 1,0-1,7-14,-8 19,0 0,1 1,0-1,1 1,-1 0,1 0,0 1,1-1,0 1,-1 1,1-1,1 1,-1 0,1 0,-1 1,1-1,14-3,-19 7,1-1,0 1,-1-1,1 1,0 0,0 0,-1 0,1 1,0-1,0 1,-1-1,1 1,0 0,-1 0,1 0,-1 0,1 0,-1 1,0-1,0 1,1 0,-1 0,0-1,0 1,-1 0,1 1,0-1,-1 0,3 4,2 5,-1 1,1 0,-2-1,7 26,-4-6,-1 0,-1 0,1 46,-6-62,0 0,-1 0,-1 1,0-1,-1-1,-1 1,0 0,-1-1,-9 20,9-26,0 0,-1 0,0 0,0-1,-1 0,0 0,-1-1,1 1,-1-2,0 1,0-1,-1 0,0-1,1 0,-2 0,1-1,-14 3,22-6,1 0,-1 0,1 1,0-1,-1 0,1 0,-1 0,1 0,-1 0,0 0,1 0,-1 0,1 0,-1 0,1 0,-1 0,1 0,-1-1,1 1,0 0,-1 0,1 0,-1-1,1 1,-1 0,1-1,0 1,-1 0,1-1,0 1,-1 0,1-1,0 1,-1-1,1 0,0 0,0 0,0 0,0 0,1 0,-1 0,0 0,0 1,1-1,-1 0,1 0,-1 0,1 0,-1 1,1-1,-1 0,1 1,0-2,10-8</inkml:trace>
  <inkml:trace contextRef="#ctx0" brushRef="#br0" timeOffset="23309.28">994 3403,'0'0,"-26"-11,-25-9,-125-41,149 54,0 1,0 1,-1 1,-46-1,68 5,-1 1,0-1,0 1,0 0,0 0,1 1,-1 0,0 0,1 1,0-1,-1 1,1 1,0-1,1 1,-1 0,1 1,0-1,0 1,0 0,0 0,1 1,0-1,0 1,1 0,-1 0,1 0,0 1,1-1,0 1,0-1,0 1,1 0,0 0,0-1,1 1,0 8,0-8,0-1,1 1,-1-1,1 0,1 1,-1-1,1 0,1 0,-1 0,1 0,0 0,0-1,0 1,1-1,0 0,5 5,-5-6,0-1,0 0,0 0,0 0,1 0,0-1,-1 0,1 0,0 0,0-1,0 1,0-1,0 0,0-1,1 1,-1-1,0 0,0 0,0-1,7-1,1 0,0-2,-1 1,1-2,-1 1,1-2,-1 0,-1 0,1-1,-1 0,-1-1,1-1,-1 1,-1-2,17-18,-18 18,-4 20,-1 4,7 31,7 69,6 35,-22-144,1 0,-1-1,1 1,0 0,0 0,0-1,0 1,1-1,0 0,4 5,-5-7,0 0,1-1,-1 1,0-1,1 1,-1-1,1 0,0 0,0 0,-1 0,1 0,0-1,0 1,0-1,-1 0,1 0,0 0,0 0,4-1,6-1,-1 0,1-2,-1 1,1-2,-1 0,0 0,-1-1,1 0,-1-1,0 0,-1-1,0 0,0-1,10-12,2-4,-1 0,-1-2,-2-1,23-43,-23 35,-1-1,-2-1,-1 0,-2-1,-2-1,-2 1,-1-2,-2 1,-1-81,-5 106,-1 0,0 0,0 0,-2 1,0-1,0 1,-1-1,-1 1,-1 1,0-1,-1 1,-14-20,22 33,-1 0,1 0,0 0,0 0,0 0,0-1,0 1,0 0,0 0,0 0,-1 0,1 0,0 0,0 0,0 0,0 0,0 0,-1-1,1 1,0 0,0 0,0 0,0 0,-1 0,1 0,0 0,0 0,0 0,0 0,0 0,-1 0,1 0,0 0,0 1,0-1,0 0,-1 0,1 0,0 0,0 0,0 0,0 0,0 0,0 0,-1 1,1-1,0 0,-4 11,0 17,4 14,1 1,3-1,12 64,45 124,-44-175,2-1,3-1,2-1,2-1,43 62,-37-71</inkml:trace>
  <inkml:trace contextRef="#ctx0" brushRef="#br0" timeOffset="23852.44">1796 2987,'1'6,"46"222,-33-152,-3-24,4 75,-15-127,0 0,0 0,1 1,-1-1,0 0,0 0,0 1,0-1,0 0,0 0,0 0,0 1,0-1,1 0,-1 0,0 0,0 1,0-1,0 0,0 0,1 0,-1 0,0 1,0-1,0 0,1 0,-1 0,0 0,0 0,1 0,-1 0,0 0,0 0,1 0,-1 0,0 0,1 0,13-3,21-15,-22 12,-12 5,12-5,0 0,0 0,0 1,1 1,17-3,-28 6,1 1,0 0,0 0,0 0,-1 0,1 1,0-1,-1 1,1 0,0 0,-1 0,1 1,-1-1,1 1,-1 0,0 0,0 0,0 0,0 1,0-1,-1 1,1 0,0 0,-1 0,2 4,2 1,-2 1,1 0,-2 0,1 1,-1-1,0 1,-1 0,0 0,-1-1,0 1,0 0,-1 0,-1 0,0 0,0 0,-4 16,2-13,-1 0,0 0,-1-1,0 0,-1 0,-1 0,1-1,-2 1,0-2,0 1,-1-1,-10 10,3-8,1-1,-1 0,-1-1,0-1,-1 0,1-2,-21 7,2-4</inkml:trace>
  <inkml:trace contextRef="#ctx0" brushRef="#br0" timeOffset="24719.62">2163 2804,'19'10,"-11"-4,14 7,-2 1,1 0,-2 2,0 0,-1 1,-1 1,0 1,-2 0,0 1,-1 1,-1 0,11 24,-5-3,-2 0,-2 0,13 58,16 134,-17-76,-25-150,0 9,2 0,0-1,13 30,-16-42,1-1,0 1,0-1,0 0,0 0,0 0,1 0,-1 0,1 0,0-1,0 1,0-1,0 0,0 0,0 0,1 0,-1 0,1-1,-1 0,1 0,0 0,-1 0,6 1,0-3,0 1,0-1,0 0,-1-1,1 0,0 0,-1-1,1 0,-1-1,0 0,0 0,0 0,-1-1,1 0,6-7,7-7,0 0,-2-2,25-32,-18 20,-2-2,21-42,-36 60,-1-1,0 0,-2 0,0 0,-1-1,5-37,-10 53,1 1,-1-1,0 0,0 1,-1-1,1 0,0 1,-1-1,0 0,0 1,1-1,-1 1,-1-1,1 1,0 0,-1-1,1 1,-1 0,-2-2,1 1,0 1,0 0,0 0,-1 0,1 0,-1 0,1 1,-1 0,1-1,-1 1,-7 0,-4-1,1 2,-1 0,0 0,1 2,-27 5,18-2,0 2,0 0,-43 21,55-22,1 0,-1 0,1 1,1 0,-1 1,1 0,1 0,-1 1,-12 18,18-22,1-1,-1 1,1-1,0 1,1 0,-1 0,1 0,0 0,0 0,1 0,-1 0,1 0,1 6,-1-8,0-1,1 1,-1 0,1 0,0 0,0 0,0-1,1 1,-1-1,0 1,1-1,0 1,0-1,-1 0,1 0,1 0,-1 0,0 0,0 0,1 0,-1-1,1 1,-1-1,4 1,3 1,-1-1,0 0,1-1,0 0,-1 0,1-1,0 0,-1 0,1-1,-1 0,1-1,-1 0,13-4,-7 1,1-1,-1 0,0-1,-1-1,1 0,20-18,-16 9,-1 0,-1-1,-1-1,-1 0,-1-1,0-1,-1 0,12-30,-10 14,-1 0,-1-1,-3-1,7-51,-13 61,-2 1,0-1,-2 1,-7-39,-29-105,13 72,19 86,4 28,0 4,-2 39,2 1,14 109,35 115,-45-266,154 667,-138-610</inkml:trace>
  <inkml:trace contextRef="#ctx0" brushRef="#br0" timeOffset="37290.95">5023 2949,'314'-32,"-204"17,-103 14,-4 0,0 1,0-1,0 1,0-1,0 1,0 0,0 0,0 1,-1-1,5 1,-8 2,0 1,0-1,1 0,0 1,-1-1,2 6,-11 318,1-5,10-287,0-9</inkml:trace>
  <inkml:trace contextRef="#ctx0" brushRef="#br0" timeOffset="37929.04">5999 2833,'0'-7,"2"-1,-1 1,1 0,0 0,0 0,4-7,3-10,16-62,-30 88,-4 8,-12 23,1 1,1 0,2 1,1 1,2 1,2 0,1 1,2 0,1 0,2 1,2 0,2 0,2 48,1-79,0 0,0-1,0 1,1 0,0-1,1 1,0-1,5 11,-5-14,-1 0,1-1,0 1,0-1,0 0,0 0,1 0,-1 0,1-1,0 0,-1 1,1-1,0 0,1-1,-1 1,7 1,11 1,1 0,0-1,0-2,26 0,94-12,-134 10,-7 1,0 0,0 0,0-1,0 1,0-1,0 1,0-1,0 0,3-1,-5 2,0 0,0-1,0 1,0 0,1 0,-1 0,0-1,0 1,0 0,0 0,0-1,0 1,0 0,1 0,-1 0,0-1,0 1,0 0,0 0,0-1,0 1,0 0,0 0,0-1,-1 1,1 0,0 0,0-1,0 1,0 0,0 0,0-1,0 1,-1 0,1 0,0 0,0-1,0 1,0 0,-1 0,-3-3,0 0,0 0,-1 0,1 1,-1 0,-5-2,-17-6,0 0,0 2,-1 2,0 0,0 2,-41-2,57 7,1-1,-1 1,0 1,1 0,-1 1,1 0,0 1,-11 5,15-6,0 1,0 1,0-1,1 1,-1 0,1 1,0-1,1 1,-1 1,1-1,1 1,-8 11,-2 15,7-3</inkml:trace>
  <inkml:trace contextRef="#ctx0" brushRef="#br0" timeOffset="38472.99">6444 2978,'0'1,"1"0,0-1,-1 1,1 0,0 0,-1 0,1-1,-1 1,1 0,-1 0,1 0,-1 0,0 0,1 1,0 0,8 23,0 0,-2 1,6 36,4 82,-15-124,-1 38,0-57,-1-1,1 1,0-1,0 1,0-1,0 1,-1-1,1 0,0 1,0-1,0 0,0 0,0 1,0-1,0 0,0 0,0 0,0 0,0 0,1-1,1 1,51-1,97-14,6-1,111 15,-261 2</inkml:trace>
  <inkml:trace contextRef="#ctx0" brushRef="#br0" timeOffset="38850.04">6839 2978,'1'206,"-8"401,5-569</inkml:trace>
  <inkml:trace contextRef="#ctx0" brushRef="#br0" timeOffset="39350.65">7419 3181,'-6'7,"0"0,1 0,0 0,0 1,1 0,0 0,-3 10,-1 2,-7 37,11-42,2 0,0 0,0 0,1 0,1 0,3 28,-2-39,-1 0,1 0,1 0,-1 0,0 1,1-2,0 1,0 0,0 0,0-1,1 1,-1-1,1 1,0-1,0 0,0 0,1-1,-1 1,1-1,-1 1,1-1,0 0,0 0,0-1,0 1,0-1,0 0,6 1,2-1,-1 0,0 0,1-1,-1-1,0 0,1 0,-1-1,0-1,0 0,0-1,0 1,-1-2,0 0,1 0,-2-1,1 0,14-13,-16 13,-1-1,1 0,-2-1,1 0,-1 0,0 0,-1-1,0 1,0-1,-1-1,0 1,0-1,-1 1,-1-1,1 0,-2 0,1 0,-1 0,-1-1,-1-10,0 10,-1 0,-1 0,0 0,0 0,-1 0,0 1,-1-1,0 1,-1 0,0 1,-1-1,0 1,-9-9,3 5,0 1,-1 0,0 1,-1 1,0 0,0 1,-29-12,39 19,1 1,-1-1,1 1,-1 1,0-1,1 1,-1-1,0 1,1 1,-1-1,0 1,1-1,-1 2,0-1,1 0,-6 3,3-1,0 1,1 0,-1 0,1 0,0 1,0-1,1 1,-1 1,-6 8,6-4,4-3</inkml:trace>
  <inkml:trace contextRef="#ctx0" brushRef="#br0" timeOffset="39896.11">7941 3143,'-8'15,"1"0,1 0,0 1,2 0,-1 0,-2 27,6-37,1 1,0-1,0 0,0 1,1-1,0 0,0 1,1-1,0 0,0 0,0 0,1-1,-1 1,2 0,-1-1,0 0,1 0,0 0,0 0,7 5,-4-4,0-1,0 0,1 0,0-1,0 0,0 0,0-1,1 0,-1 0,1-1,0 0,0 0,0-1,0-1,0 1,0-2,0 1,0-1,0 0,-1-1,1 0,0 0,-1-1,1 0,-1-1,0 0,0 0,0-1,-1 0,1 0,-1 0,-1-1,13-14,-15 15,-1 0,0-1,0 1,-1-1,0 0,0 0,0 0,0 0,-1 0,0 0,0 0,-1-1,0 1,0 0,0 0,-1-1,0 1,-2-8,-3-8,0 0,-1 0,-16-32,20 47,0 1,-1 0,0 0,1 0,-2 0,1 1,-1 0,0-1,-10-7,10 10,0 0,0 0,0 1,0 0,-1 0,1 0,-1 0,0 1,1 0,-1 0,0 1,-7 0,5-1,-1 1,1 1,-1-1,1 2,-16 3,13-1</inkml:trace>
  <inkml:trace contextRef="#ctx0" brushRef="#br0" timeOffset="40396.74">8617 2987,'-3'4,"0"0,1 0,0 1,-1-1,2 1,-1-1,-1 7,-3 5,-1 3,0 1,1 0,1 1,1-1,1 1,1 0,0 32,2-45,1 0,0 0,0 0,1 0,-1 0,2 0,-1-1,1 1,0 0,1-1,0 0,0 0,1 0,-1-1,1 1,1-1,-1 0,1-1,0 1,1-1,-1 0,12 6,-12-9,-1 1,1-2,-1 1,1 0,0-1,0 0,0-1,-1 1,1-1,0 0,0-1,0 1,7-2,5-3,0 1,33-15,-28 9,-1-1,0-1,0-1,-2-1,26-22,-35 27,-2 0,1-1,-1 0,-1 0,0-1,0 0,-1 0,-1-1,0 0,0 0,6-22,-11 31,0-1,-1 0,1 0,-1 0,0 1,0-1,0 0,0 0,-1 1,0-1,0 0,0 0,0 1,0-1,-1 1,1-1,-1 1,0 0,0 0,-1 0,1 0,0 0,-1 0,0 0,0 1,0-1,0 1,-6-4,-6-2,0 1,0 0,-1 0,0 2,-17-4,-21-4,-60-7,76 16</inkml:trace>
  <inkml:trace contextRef="#ctx0" brushRef="#br0" timeOffset="41006.87">7264 4091,'0'0,"0"0,0 0,0 0,-1 3,-5 15,-5 18,-8 24,-2 14,2-6</inkml:trace>
  <inkml:trace contextRef="#ctx0" brushRef="#br0" timeOffset="74750.35">9495 3133,'0'-19,"3"-60,4 0,4 1,2 0,40-124,-46 178,-2 8,-1 1,2 0,0 0,14-25,-18 42,-1 0,1 1,-1-1,0 1,0-1,0 1,0-1,0 6,1-1,12 42,12 90,-7 57,-8-77,2 2,4 0,51 174,-60-269</inkml:trace>
  <inkml:trace contextRef="#ctx0" brushRef="#br0" timeOffset="75294.89">9504 2629,'0'-27,"0"25,0-1,0 1,0 0,0 0,1 0,-1 0,1-1,-1 1,1 0,0 0,-1 0,1 0,0 0,0 0,1 0,1-3,0 4,-1-1,0 1,1-1,-1 1,1 0,-1 0,1 0,0 1,-1-1,1 0,0 1,0 0,-1 0,5 0,29 1,-1 1,1 2,-1 2,0 1,-1 1,0 3,0 0,45 23,-51-20,0 1,0 1,-2 1,0 2,26 24,-43-34,0 0,0 0,-1 1,0 0,-1 1,0 0,0 0,-1 0,-1 1,0 0,-1 0,0 0,-1 1,0-1,1 19,-3-4,-2-1,-1 0,-2 0,0 0,-1 0,-2-1,-1 0,-1 0,0-1,-17 29,5-15,-2-1,-2 0,-1-2,-2-1,-42 41,58-62,-1-1,-1-1,0 0,0-1,-1-1,0 0,0 0,-1-2,-17 6,12-8</inkml:trace>
  <inkml:trace contextRef="#ctx0" brushRef="#br0" timeOffset="75653.63">10393 2843,'6'21,"7"34,-3 0,4 79,-6-56,-4-36,3 26,19 82,-18-122</inkml:trace>
  <inkml:trace contextRef="#ctx0" brushRef="#br0" timeOffset="76026.06">11013 2707,'-3'1,"0"-1,0 1,1 0,-1 0,0 0,1 1,-1-1,1 1,-1-1,1 1,0 0,-3 3,-5 3,-158 104,25-17,142-94,-1-1,1 1,0 0,0 0,1 0,-1-1,0 1,0 0,0 0,1 0,-1 0,0 1,1-1,-1 0,1 0,-1 0,1 0,0 1,-1-1,1 0,0 0,0 1,0-1,0 0,0 0,0 1,0-1,1 0,-1 0,0 1,1-1,-1 0,0 0,1 0,0 0,-1 0,2 2,3 4,0 0,1-1,0 0,10 10,-4-5,12 11,73 78,-83-84,-1 1,-1 0,0 0,14 32,-24-45,-1-1,0 1,1 0,-1 0,-1 0,1 0,-1 0,1 0,-1 0,0 0,-1 0,1 0,-1 0,1 0,-1 0,0 0,-1 0,1 0,-1-1,0 1,0-1,0 1,0-1,0 1,-1-1,1 0,-7 5,-3 3,-2 0,0-1,0 0,-1-1,-18 8,-9 3,-1-2,-54 15,55-21</inkml:trace>
  <inkml:trace contextRef="#ctx0" brushRef="#br0" timeOffset="76400.38">11031 2959,'0'0,"4"1,7 7,8 7,6 15,1 20,-3 20,-5 14,-6 13,-6 9,-6 6,-3-5,0-7,3-10,3-14,2-16,1-19</inkml:trace>
  <inkml:trace contextRef="#ctx0" brushRef="#br0" timeOffset="76773.08">11157 2987,'3'-10,"14"-22,2 1,0 0,2 2,46-49,-60 69,1 1,0-1,1 2,18-14,-25 20,1-1,0 1,-1 0,1-1,0 1,0 0,0 1,0-1,0 0,0 1,0 0,0-1,0 1,0 0,0 1,-1-1,1 0,0 1,0 0,0 0,0 0,0 0,0 0,2 2,4 3,0 1,-1 0,0 0,0 0,-1 1,0 0,0 1,-1-1,0 1,-1 1,0-1,0 1,-1 0,4 11,-3-6,-1 1,-1-1,0 1,-1 0,-1 0,0 0,-1 0,-4 30,0-25,-1 0,-1 0,-1 0,-1-1,-1 0,-1-1,0 0,-1 0,-1-1,-1-1,-18 19,21-24,-1-1,0-1,-1 0,0-1,-1 0,1 0,-2-2,1 1,-1-2,0 0,-1-1,0 0,1-1,-1 0,-1-2,-22 2,37-3,-1-1,1 0,-1 0,1 0,0 0,-1-1,1 1,-1 0,1 0,-1-1,1 1,0-1,-1 1,1-1,0 0,0 0,-1 1,1-1,0 0,0 0,-1-2,-3-7</inkml:trace>
  <inkml:trace contextRef="#ctx0" brushRef="#br0" timeOffset="77207.37">11659 2969,'3'0,"-1"0,1 0,0 1,-1 0,1-1,-1 1,1 0,-1 0,1 0,-1 1,0-1,1 0,-1 1,0 0,0-1,0 1,0 0,0 0,-1 0,1 0,-1 1,1-1,-1 0,0 1,0-1,0 0,0 1,0 0,0-1,0 4,2 8,-1 1,0 0,-1 0,-1 14,0-27,-4 86,1-49,1 0,6 51,-4-80,2 0,0 0,0-1,0 1,1-1,1 1,0-1,0 0,1 0,0-1,0 1,1-1,13 14,-14-17,0-1,0 0,1 0,0 0,-1-1,1 0,0 0,1 0,-1-1,0 0,1 0,-1-1,1 1,8-1,-5 0,0-2,-1 1,1-1,0 0,-1-1,1-1,-1 1,0-1,13-6,-11 3,-1 1,0-1,0-1,-1 1,0-2,0 1,14-17,-18 18,0-1,0 0,0 0,-1 0,0 0,-1-1,1 0,-2 1,1-1,3-17,-5 18,-1-1,0 1,0-1,0 1,-1-1,0 1,0 0,0-1,-1 1,-1 0,1 0,-1 0,0 0,-1 0,0 1,0-1,0 1,0 0,-1 1,-11-11,4 6,0 1,-1 0,0 1,0 0,-1 1,0 1,0 0,0 1,-22-5,-111-15,-7-2,152 26,-31-10,32 10,0 1,0-1,-1 0,1 1,0-1,0 0,0 0,1 1,-1-1,0 0,0 0,0 0,1 0,-1 0,0-1,1 1,-1 0,1 0,-1 0,1-1,0 1,-1 0,1 0,0-2,3-11</inkml:trace>
  <inkml:trace contextRef="#ctx0" brushRef="#br0" timeOffset="77612.59">12307 2881,'1'0,"0"1,1-1,-1 0,0 1,0-1,0 1,1-1,-1 1,0 0,0 0,0-1,0 1,0 0,0 0,-1 0,1 0,0 0,0 0,-1 0,1 0,0 0,0 3,1-1,-1 1,1 0,-1-1,0 1,0 0,0 5,-1 5,-1 0,0 0,-1 0,-7 25,5-29,2-1,-1 1,2 0,-1 0,1 0,1 0,0 0,0 1,1-1,0 0,4 16,0-15,0 0,1 0,0 0,1-1,0 0,1 0,0 0,0-1,1-1,0 1,15 9,13 7,69 37,-97-58,-8-4,0 1,-1-1,1 1,0-1,0 1,0-1,0 1,0 0,-1 0,1-1,0 1,0 0,-1 0,1 0,-1 0,1 0,-1-1,1 3,-1-3,0 1,0 0,0 0,0-1,0 1,0 0,0 0,-1-1,1 1,0 0,0-1,-1 1,1 0,0-1,-1 1,1-1,-1 1,1 0,-1-1,0 1,-4 4,-1-1,0 0,0 0,-11 4,5-1,-211 109,208-109,-13 7</inkml:trace>
  <inkml:trace contextRef="#ctx0" brushRef="#br0" timeOffset="78375.2">12915 3153,'0'0,"0"0,-5 6,-87 92,49-55,-53 69,86-91,10-21,0 0,0 1,0-1,0 1,0-1,0 1,0-1,0 0,0 1,1-1,-1 1,0-1,0 0,0 1,0-1,1 0,-1 1,0-1,0 0,1 1,-1-1,0 0,1 1,-1-1,0 0,1 0,-1 1,1-1,2 1,1 0,-1-1,1 1,-1-1,1 0,-1 0,1 0,-1-1,7 0,33-7,-1-2,-1-1,71-30,-48 12,94-57,-150 80,2-1,-10 7,0 0,0 0,0 0,0 0,0 0,0 0,1 0,-1 0,0 0,0 0,0 0,0 0,0 0,0 0,0 0,1 0,-1 0,0 0,0 0,0 0,0 0,0 0,0 0,0 0,1 0,-1 0,0 0,0 0,0 0,0 0,0 1,0-1,0 0,0 0,0 0,0 0,1 0,-1 0,0 0,0 0,0 0,0 1,0-1,0 0,0 0,0 0,0 0,0 0,0 0,0 0,0 1,0-1,0 0,0 0,0 0,0 0,0 0,0 0,0 0,0 1,0-1,0 0,-1 0,-8 156,6-78,1-33,-3 94,6-121,0 0,1 0,1 0,1 0,8 24,-12-39,1-1,0 0,0 1,0-1,0 0,0 0,0 0,1 0,-1 0,1 0,-1 0,1 0,0-1,-1 1,1-1,0 1,0-1,0 0,1 1,-1-1,0 0,0-1,5 2,-3-2,0 0,-1 0,1-1,0 1,-1-1,1 0,0 0,-1-1,1 1,-1-1,0 0,0 1,1-2,-1 1,4-4,14-12,-1-1,-1-1,-1-1,0-1,-2 0,-1-1,17-34,-6 5,-2-2,24-81,-35 87,-1-1,-3 0,-1 0,-3-1,-2-79,-5 95,-1 0,-2 0,-1 1,-1-1,-2 2,-1-1,-2 1,-1 1,-18-31,21 46,0 0,-12-15,18 27,1 0,-1 0,0 0,0 0,0 1,0 0,-1 0,1 0,-1 0,0 1,-7-3,12 5,-1 0,0-1,1 1,-1 0,1 0,-1 0,1 0,-1 0,1 0,-1 0,1 0,-1 1,0-1,1 0,-1 0,1 0,-1 1,1-1,-1 0,1 0,0 1,-1-1,1 0,-1 1,1-1,0 1,-1-1,1 0,0 1,-1-1,1 1,0-1,0 1,-1-1,1 1,0-1,0 1,0-1,0 1,0-1,0 1,-1 0,2 0,-2 30,2-26,3 33,1 0,13 46,30 77,-22-78,34 136,-10 2,31 310,-68-390</inkml:trace>
  <inkml:trace contextRef="#ctx0" brushRef="#br0" timeOffset="79309.67">15224 2737,'1'9,"0"0,1 0,-1 0,2 0,4 12,3 15,8 52,-5 0,-4 0,-2 125,-34 269,23-441</inkml:trace>
  <inkml:trace contextRef="#ctx0" brushRef="#br0" timeOffset="79961.89">15631 3027,'2'-1,"1"0,-1-1,1 1,-1 0,0-1,0 1,0-1,0 0,3-3,4-3,2 1,0 0,0 0,20-7,-26 12,0 0,0 0,0 1,1-1,-1 1,0 1,1-1,-1 1,1 0,-1 0,7 1,-11 0,1-1,-1 1,0-1,1 1,-1-1,0 1,0 0,0-1,0 1,1 0,-1 0,0 0,-1 0,1 0,0 0,0 0,0 0,0 0,-1 0,1 1,-1-1,1 0,-1 1,1-1,-1 0,0 1,1-1,-1 0,0 1,0 1,0 3,0 1,-1-1,0 1,0 0,-2 6,-8 19,-1-1,-1 0,-1 0,-2-1,-1-1,-2-1,0-1,-2 0,-1-2,-1 0,-1-2,-41 32,56-48,6-4,0-1,0 1,0-1,0 0,0 0,-1 0,1 0,-1-1,1 0,-8 3,28-14,-2 7,1 1,-1 1,1 1,-1 0,1 1,0 0,-1 1,1 1,-1 1,0 0,0 1,-1 0,1 1,13 9,-4-2,-1 2,0 0,-1 2,-1 0,0 1,-1 2,19 24,-10-5,-18-23,1-1,24 25,-34-39,0 1,1 0,-1-1,0 1,1-1,-1 0,1 0,-1 0,1 0,-1 0,1 0,0-1,3 1,12-1</inkml:trace>
  <inkml:trace contextRef="#ctx0" brushRef="#br0" timeOffset="80540.81">16384 2997,'-3'1,"1"0,-1 0,1 0,-1 0,1 0,0 0,0 1,-1 0,1-1,0 1,0 0,1 0,-1 0,-2 2,1 0,-7 7,0 1,1 1,0-1,1 1,1 1,0-1,0 1,2 1,0-1,0 1,-3 25,6-26,0 0,1 0,1-1,1 1,0 0,0 0,2-1,-1 1,2-1,0 0,0 0,1 0,9 16,1-4,1-1,1 0,2-1,0-1,1-1,1-1,1-1,44 31,-60-47,0 0,0 0,0 0,0-1,1 0,-1 0,1 0,0-1,-1 0,1-1,0 1,10-2,-7 0,0 0,0-1,-1-1,1 0,-1 0,1-1,16-9,-13 5,1-1,-2 0,1-1,-1 0,-1-1,0-1,0 1,-1-2,-1 0,14-23,-20 29,1 0,-1-1,-1 1,1-1,-1 0,-1 0,0 0,0 0,0 0,-1 0,-1-11,0 8,-1-1,-1 1,0 0,0 0,-1 1,-1-1,-7-12,-2 0,-2 0,0 2,-1 0,-1 1,-42-35,-28-16,76 63,-1 0,0 0,0 1,-1 0,-19-6,30 13,0-1,-1 0,1 1,0 0,0 0,-1 0,1 0,-4 1,7-1,0 0,-1 0,1 0,0 0,-1 0,1 0,0 0,-1 0,1 0,0 1,-1-1,1 0,0 0,0 0,-1 1,1-1,0 0,0 0,0 1,-1-1,1 0,0 0,0 1,0-1,-1 0,1 1,0-1,0 0,0 1,0 0,1 0,-1 0,0 0,1 0,-1-1,1 1,-1 0,1 0,-1 0,1-1,0 1,-1 0,1-1,0 1,0-1,0 2,17 9,1 1</inkml:trace>
  <inkml:trace contextRef="#ctx0" brushRef="#br0" timeOffset="81145.23">17322 3065,'-21'20,"1"2,0 0,2 1,1 1,0 0,2 1,-13 30,21-39,1 1,1 0,0 0,1 0,1 1,1-1,0 1,2 0,0 0,2 20,0-28,0 1,0-1,0 0,2 0,-1 0,1 0,1-1,-1 0,2 1,-1-2,1 1,0-1,1 0,0 0,1 0,-1-1,1 0,12 7,-15-11,0 0,0-1,0 1,0-1,0 0,0 0,1-1,-1 0,1 0,-1 0,1-1,-1 1,1-1,0-1,-1 1,1-1,-1 0,0 0,1 0,-1-1,0 0,1 0,-1 0,0-1,-1 0,1 0,0 0,6-6,-1 0,0-1,0 0,-1-1,-1 0,1 0,-2-1,0 0,0 0,-1 0,7-20,-7 11,0-1,-1 1,-1-1,-1 0,-2 0,0 0,-1 0,-1 0,-4-27,3 38,-1 0,0 0,-1 0,0 1,0-1,-1 1,-1 0,-10-15,11 19,-1-1,0 1,0 0,0 0,-1 1,0 0,0 0,0 0,-1 1,0 0,1 1,-13-4,-30-6,-1 1,0 4,-64-4,109 12,12 1,0 0,8 1</inkml:trace>
  <inkml:trace contextRef="#ctx0" brushRef="#br0" timeOffset="81698.19">17969 3017,'-2'0,"0"0,0 1,0-1,0 1,1-1,-1 1,0 0,0 0,1-1,-1 1,1 0,-1 1,1-1,-1 0,1 0,0 1,-1-1,1 1,-1 1,-19 34,20-36,-9 23,0 0,2 0,1 1,1 0,1 0,-3 42,7-50,0 1,2-1,0 1,1-1,0 0,2 0,0 0,1 0,0-1,16 31,-14-37,0 1,1-1,1 0,-1 0,2-1,-1 0,1-1,1 0,-1 0,1-1,1-1,-1 0,1 0,0-1,0-1,16 4,-13-4,-1-1,2-1,-1 0,0 0,0-2,0 0,1-1,-1 0,0-1,0-1,0-1,0 0,21-9,-29 9,1 0,-2 0,1-1,0 1,-1-2,0 1,0-1,-1 0,1 0,-1 0,-1-1,1 1,-1-1,0-1,-1 1,1 0,-2-1,1 0,1-8,1-12,-1 1,-1 0,-1-1,-3-34,1 32,-2 0,-1 0,-1 0,-9-31,10 53,1-1,-1 1,-1 0,0 0,0 0,0 0,-1 1,0-1,0 1,-1 0,0 1,0 0,-1 0,0 0,0 0,0 1,-1 1,-9-6,4 5,-1 0,1 0,-1 1,1 1,-1 1,0 0,0 0,0 1,-1 1,1 1,0 0,0 0,0 2,0 0,1 0,-1 1,1 1,0 0,0 1,0 0,1 1,0 1,0 0,-11 10,-7 14</inkml:trace>
  <inkml:trace contextRef="#ctx0" brushRef="#br0" timeOffset="83378.61">15370 2755,'-10'13,"-50"47,-23 28,72-75,1 0,1 1,0 0,0 0,-6 18,10-4,2-7,3-21,0 0,0 0,0 1,-1-1,1 0,0 0,-1 0,1 0,0 0,0 0,-1 0,1 0,0 0,-1 0,1 0,0 0,-1 0,1 0,0 0,0 0,-1 0,1 0,0 0,-1 0,1 0,0 0,0 0,-1-1,1 1,0 0</inkml:trace>
  <inkml:trace contextRef="#ctx0" brushRef="#br0" timeOffset="100010.89">9959 4898,'9'-59,"-6"47,82 401,-65-280,-14-78,3 6,-3 2,-1-1,0 41,-21-170,-27-93,-21-123,60 274,2 0,1 0,1 0,2 0,1 0,2 0,12-45,-9 51,1-1,1 2,25-46,-30 64,1-1,-1 1,1 0,1 1,-1 0,1 0,1 0,-1 1,1 0,0 0,1 1,-1 0,1 0,14-4,-8 4,0 1,0 1,0 0,1 1,-1 1,1 1,-1 0,1 0,-1 2,19 3,-28-3,0-1,1 1,-1 0,0 0,0 1,0 0,0 0,-1 0,1 1,-1 0,0 0,0 0,0 1,0-1,-1 1,0 0,0 1,0-1,-1 1,0-1,0 1,0 0,0 0,-1 0,0 1,1 8,-2-4,0 0,0 0,-1 0,0 1,-1-1,0 0,-1 0,-1 0,-4 14,1-9,-1 0,0 0,-1-1,-1 0,-15 20,1-8,0 0,-2-2,-1-1,0-2,-41 27,46-37,12-8,24-7,21-7,1 2,0 2,0 1,1 2,54 1,-71 4,1 0,-1 1,1 1,-1 0,0 2,-1 1,1 0,-1 2,-1 0,0 1,18 13,-32-20,0 1,0 0,-1 0,1 0,-1 0,0 1,-1 0,1 0,-1 0,4 7,-6-9,0 1,0-1,0 0,0 0,-1 0,1 0,-1 0,0 1,0-1,0 0,-1 0,1 0,-1 1,0-1,0 0,0 0,0 0,0 0,-1 0,1 0,-3 2,-7 11,-1-1,0 0,-1-1,-27 23,-67 43,63-52,-1-2,-2-1,0-3,-2-2,0-2,-1-2,0-3,-91 13,138-26,-24 3,20-6,12-5,20-7,7-3</inkml:trace>
  <inkml:trace contextRef="#ctx0" brushRef="#br0" timeOffset="100936.75">11476 5160,'5'0,"-1"-1,1 1,-1-1,1 0,-1 0,0-1,1 1,5-4,-8 5,-1-1,1 0,0 0,-1 0,1 0,0-1,-1 1,0 0,1-1,-1 1,0-1,0 1,1-1,-1 0,0 1,-1-1,1 0,0 0,0 0,-1 0,1-2,-1-3,-1 0,1 0,-1 0,-1 0,0 0,0 0,0 0,-1 0,1 1,-2 0,1-1,-6-6,4 4,-2 1,1-1,-1 1,-1 1,1-1,-1 1,-15-10,19 14,-1 1,0-1,1 1,-1 0,0 1,0-1,0 1,0 0,-1 0,1 1,0 0,0-1,0 2,-6 0,3 0,0 1,1 0,-1 0,1 1,0 0,0 0,0 1,-11 8,7-4,0 1,0 1,1 0,1 0,0 1,0 0,1 0,0 1,1 0,-7 15,10-15,0 0,1 0,0 0,0 1,1-1,1 1,0-1,1 1,1 0,0-1,0 1,4 15,-3-20,0-1,1 1,-1-1,1 1,1-1,0 0,0 0,0-1,1 1,-1-1,2 0,-1 0,1 0,-1-1,2 0,-1 0,0-1,1 1,0-1,12 4,-11-5,0-1,1-1,0 0,-1 0,1 0,0-1,-1 0,1-1,-1 0,1 0,0-1,-1 0,0-1,1 0,11-6,8-4,0-2,49-36,-62 40,0-1,-1 0,0-1,-1-1,-1 0,0-1,-1-1,0 1,-1-1,-1-1,-1 0,0 0,-1-1,-1 0,-1 0,5-35,-5 29,-2 0,-1 0,-1-1,-3-36,0 54,-1 9,-1 13,1 15,1 0,2 0,0-1,3 1,0 0,12 47,-1-25,2-2,43 93,-51-126,9 20,40 60,-57-96,0 0,1-1,-1 1,0 0,1-1,-1 1,1 0,-1-1,1 1,0-1,-1 1,1-1,0 0,-1 1,1-1,0 1,-1-1,1 0,0 0,-1 1,1-1,0 0,0 0,-1 0,1 0,0 0,0 0,0 0,-1 0,1 0,0 0,0-1,-1 1,1 0,0 0,-1-1,1 1,0 0,-1-1,1 1,0-1,-1 1,1-1,-1 1,1-1,-1 1,1-1,-1 0,1 1,-1-1,0 0,1 0,4-7,-1 0,1 0,4-14,-6 15,29-86,-3-1,29-173,-49 212,-2 0,-3 0,-4-100,-4 118,-1 1,-1-1,-2 1,-2 0,-1 1,-26-55,31 75,2 4,4 15,175 642,-137-517,-21-73,59 189,-58-199,1 0,3-1,28 45,-7-28</inkml:trace>
  <inkml:trace contextRef="#ctx0" brushRef="#br0" timeOffset="102341.7">13370 4918,'-1'-1,"-1"0,1 0,0 1,-1-1,1 0,-1 1,1-1,-1 1,0 0,1-1,-1 1,1 0,-1 0,-2 0,-26 3,25-3,-10 2,0 1,0 0,1 1,-1 1,1 0,0 1,1 1,-1 0,-23 16,32-19,-1 1,1-1,0 1,0 0,0 1,1-1,0 1,0-1,0 1,1 1,0-1,0 0,0 1,1-1,0 1,1 0,-1 0,1 0,0 0,1 0,0 0,0 0,1 10,3 2,1 0,0-1,1 1,1-1,1 0,16 26,-10-21,2 0,0-1,2 0,21 19,-32-33,1-1,1 0,-1-1,1 0,1 0,-1-1,1 0,0-1,0 0,0 0,21 4,-22-7,0 0,-1-1,1 0,0 0,0-1,0 0,0 0,-1-1,1 0,-1-1,1 0,-1 0,0-1,15-9,-12 5,1-1,-2-1,1 0,-2 0,1-1,-1 0,-1 0,0-1,0 0,-1-1,-1 1,7-22,1-8,-1 0,10-75,-12 38,-4-1,-4-110,-32-159,33 413,26 112,63 208,-68-305,53 118,-52-145,1-2,3-1,39 50,-57-83,1-1,1 0,0-1,1 0,0-2,1 0,24 14,-29-20,0-1,0-1,0 0,0 0,0-1,1 0,-1-1,1-1,0 0,0 0,0-1,-1-1,21-2,-24 1,0-1,-1 1,1-1,0 0,-1-1,0 0,1 0,-2 0,1-1,0 0,-1-1,0 1,0-1,-1 0,1-1,-2 1,9-14,1-5,-2-1,-1 0,15-49,-13 32,-2-1,-2-1,-2 0,-2 1,-2-2,-1 1,-3 0,-9-63,8 98,0-1,-1 1,0 0,0-1,-1 1,-1 1,0-1,0 1,0 0,-1 0,-1 0,0 1,0 0,0 0,-1 1,0 0,-1 0,1 1,-1 0,0 1,-1 0,0 0,1 1,-16-4,15 4,0 1,0 0,0 1,-1 0,1 1,0 0,-1 1,-19 1,24 0,0 0,1 0,0 1,-1 0,1 0,0 0,0 1,0-1,0 1,0 0,1 1,-1-1,1 1,0 0,0 0,0 0,1 1,-4 5,-2 6,0 0,1 0,1 1,1 0,0 0,-4 26,6-17,0-1,2 1,1 51,2-68,0 0,0 0,0 0,2 0,-1-1,1 1,0 0,0-1,9 13,-10-17,1 0,1 0,-1 0,0 0,1-1,0 0,0 0,0 0,0 0,0-1,0 1,1-1,-1 0,1 0,0-1,-1 0,1 1,0-1,5 0,1 0,1-1,-1 0,1 0,-1-1,1-1,-1 0,0 0,0-1,0 0,0-1,-1-1,1 1,-1-2,0 1,-1-2,1 1,-1-1,0 0,-1-1,13-15,-4 2,-1 0,-1-2,-1 0,-1 0,-1-1,-2-1,15-48,-5 1,-4-1,-3-1,4-81,-13 56,-15-184,-33 19,44 265,0-1,0 0,0 0,0 0,0 0,0 0,0 0,0 0,0 0,0 0,0 0,0 0,0 0,0 1,0-1,0 0,0 0,0 0,-1 0,1 0,0 0,0 0,0 0,0 0,0 0,0 0,0 0,0 0,0 0,0 0,0 0,0 0,0 1,0-1,0 0,0 0,0 0,-1 0,1 0,0 0,0 0,0 0,0 0,0 0,0 0,0 0,0 0,0 0,0 0,0 0,0 0,-1 0,1 0,0 0,0-1,0 1,0 0,0 0,-4 14,-1 18,3 41,4 0,13 90,-8-102,13 135,28 243,24-6,-56-355,3-2,57 143,-74-215</inkml:trace>
  <inkml:trace contextRef="#ctx0" brushRef="#br0" timeOffset="103945.88">14345 7056,'7'0,"-1"-1,0 0,0 0,10-5,10 0,68-10,1 4,104 2,193 18,-297-4,1366 23,-941-46,0-23,820-173,-1246 194,204-38,-280 55,-33 0,-5 0,-88-17,51 14</inkml:trace>
  <inkml:trace contextRef="#ctx0" brushRef="#br0" timeOffset="104780.23">15186 8884,'0'0,"64"-3,85-15,-31 2,750-62,1763-233,-2239 252,-393 59,-4 1</inkml:trace>
  <inkml:trace contextRef="#ctx0" brushRef="#br0" timeOffset="105901.66">4017 6408,'5'-1,"0"1,0-1,0 0,0 0,8-4,10-2,690-107,-77 65,6 30,100-5,-62-30,-3-22,-635 71,302-31,189-24,-209-6,-340 70</inkml:trace>
  <inkml:trace contextRef="#ctx0" brushRef="#br0" timeOffset="106631.48">4722 7850,'26'-12,"26"-16,10-4,14-1,2 3,104-25,170-9,372 26,-494 33,1019-64,-11-110,-1059 139,69-15,-226 52,-20 3</inkml:trace>
  <inkml:trace contextRef="#ctx0" brushRef="#br0" timeOffset="107390.54">4597 6853,'31'1,"0"-3,0 0,0-2,0-2,-1 0,41-16,149-65,114-38,-322 121,-7 2,-1 0,0 1,1 0,-1 0,1 0,0 0,-1 1,1-1,7 2,-18 34,-15 142,-26 239,38-275,10-94</inkml:trace>
  <inkml:trace contextRef="#ctx0" brushRef="#br0" timeOffset="107994.62">6094 6204,'0'0,"-3"7,-28 72,4 1,-19 89,41-146,1 1,2 0,0 0,1 0,2 0,3 30,-1-40,-1-1,2 1,0-1,1 0,0 0,1 0,0-1,1 0,0 0,1-1,0 0,13 13,-10-13,0 0,1-1,1 0,0-1,0 0,1-1,0-1,0 0,16 5,-22-9,0-1,1 0,-1 0,1-1,-1 0,1-1,0 0,-1 0,1 0,0-2,-1 1,1-1,-1 0,1 0,-1-1,0 0,14-9,-13 7,-1-1,0 0,-1 0,1-1,-1 0,-1 0,1 0,-1-1,-1 0,1-1,4-10,-8 16,0-1,-1 0,1 1,-1-1,0 0,0 0,-1 0,1 0,-1 0,1 0,-1 0,-1-1,1 1,0 0,-1 0,0 0,0 0,0 1,-1-1,1 0,-1 0,0 1,0-1,0 1,0-1,-1 1,1 0,-1 0,-5-5,1 3,0 1,0-1,0 1,0 0,-1 1,1 0,-1 0,0 0,0 1,-12-2,-9 1,-46-1,75 4,-57 1,-1 2,1 3,0 2,-61 17,116-24,-1-1,1 1,0 0,-1-1,1 1,0 0,-1 1,1-1,0 0,0 0,0 1,-3 2,5-3,0 0,-1 0,1 0,0 0,0 0,0 0,0 0,0 0,0 0,0 0,0 0,0 0,0 0,0 1,1-1,-1 0,0 0,1 0,-1 0,1 0,-1-1,1 1,0 0,-1 0,1 0,0 0,0-1,1 2,16 19,2-1</inkml:trace>
  <inkml:trace contextRef="#ctx0" brushRef="#br0" timeOffset="108560.16">6896 6312,'0'0,"0"0,0 0,0 8,-7 46,-3 0,-29 94,13-54,24-87,-4 25,6-31,-1 0,1 0,0 0,0 0,1 0,-1 0,0 0,0 0,0 0,1 0,-1 0,0 0,1 0,-1 0,1 0,-1 0,1-1,-1 1,1 0,0 0,-1-1,1 1,0 0,0-1,0 1,-1-1,3 2,15 4,1 0,0-1,33 5,63 0,-78-8,42 6,0 3,87 24,-122-27,-34-7</inkml:trace>
  <inkml:trace contextRef="#ctx0" brushRef="#br0" timeOffset="108920.31">7127 6428,'0'0,"0"6,-4 63,-3 0,-33 133,21-114,11-50,-21 112,25-120,1 1,3 58,1-76,1-1,0 1,1 0,0-1,1 1,10 20,7 5</inkml:trace>
  <inkml:trace contextRef="#ctx0" brushRef="#br0" timeOffset="109454.13">7785 6572,'-47'-4,"38"2,0 1,0 1,0-1,0 1,-10 2,16-1,-1-1,1 1,-1 1,1-1,0 0,0 1,-1 0,1 0,0 0,1 0,-1 0,0 1,0-1,1 1,0-1,-1 1,-1 3,-3 7,0 0,1 1,0-1,1 1,1 0,0 0,1 1,0-1,1 1,1-1,0 1,1 0,1-1,0 1,1 0,1-1,0 1,1-1,0 0,7 14,-9-23,1-1,0 1,0 0,0-1,1 0,0 0,-1 0,2 0,-1 0,0-1,1 0,-1 0,1 0,0 0,9 3,-10-5,-1 0,1 0,-1-1,1 1,-1-1,1 0,0 0,-1 0,1 0,-1-1,1 1,-1-1,1 0,-1 0,1-1,-1 1,0 0,0-1,1 0,-1 0,0 0,-1 0,1 0,0-1,2-3,2-2,0-1,-1 0,0 0,-1-1,0 0,-1 0,0 0,0-1,-1 1,0-1,1-17,-1 8,-1-1,-2 1,0-1,-1 1,-5-28,2 28,-1 1,0-1,-2 1,0 0,-2 1,0-1,0 2,-2-1,0 2,-15-18,20 29,0 0,1 0,-2 0,1 1,0 0,-1 0,0 1,0 0,0 0,0 1,-1 0,-12-2,-5 0,1 2,-40 1,63 1,0 0,0 0,0 0,0 0,1 0,-1 0,0 0,0 0,0 1,0-1,0 0,1 0,-1 1,0-1,0 1,0-1,-1 2,2-2,0 1,0-1,1 1,-1 0,0-1,0 1,0-1,0 1,1-1,-1 1,0 0,0-1,1 1,-1-1,1 1,-1-1,0 0,1 1,-1-1,1 1,-1-1,1 0,-1 1,1-1,0 1,14 10</inkml:trace>
  <inkml:trace contextRef="#ctx0" brushRef="#br0" timeOffset="110060.34">8268 6428,'-14'17,"-6"4,3-3,1 1,-19 27,30-38,1 0,0 0,0 0,1 0,0 0,0 1,1-1,0 1,0 0,0 12,2-7,1 0,0 0,1 0,1 0,0-1,7 21,-7-24,1 0,1-1,-1 1,2-1,-1 0,1 0,1-1,0 0,9 9,-11-13,2 0,-1 0,0-1,1 1,-1-1,1-1,0 0,0 0,0 0,0-1,0 1,1-2,-1 1,0-1,0 0,1-1,-1 0,0 0,9-2,-1-1,1 0,-1-1,0-1,0 0,-1-1,1-1,20-15,-30 19,0 0,-1 0,0-1,0 0,0 0,-1 0,1 0,-1-1,0 1,-1-1,0 0,1 0,-2 0,1 0,-1 0,0 0,0 0,-1 0,1 0,-1-1,-1 1,-1-9,0-1,-1 1,-1-1,0 0,-1 1,-1 0,0 0,-13-20,3 8,-2 0,-1 2,-32-33,38 44,0 2,-1 0,-1 1,0 0,0 1,-1 0,-24-9,35 16,-1 1,1 0,-1 0,0 1,1-1,-1 1,0 1,0-1,0 1,0 0,0 0,-10 2,16-2,-1 1,1-1,0 0,0 0,0 0,-1 0,1 0,0 1,0-1,0 0,0 0,0 0,0 1,0-1,-1 0,1 0,0 0,0 1,0-1,0 0,0 0,0 0,0 1,0-1,0 0,0 0,0 1,0-1,0 0,0 0,0 0,0 1,1-1,-1 0,0 0,0 0,0 1,0-1,0 0,0 0,1 0,-1 0,0 1,0-1,0 0,0 0,1 0,-1 0,0 0,1 1,9 7,-9-8,12 9</inkml:trace>
  <inkml:trace contextRef="#ctx0" brushRef="#br0" timeOffset="110586.72">8867 6204,'0'0,"-8"3,-1 2,1 0,-1 1,1 0,0 1,1 0,0 0,0 1,0 0,1 0,0 0,1 1,0 0,-8 17,5-5,0 0,1 1,1 0,2 0,-4 26,7-37,0-1,1 0,0 0,0 1,1-1,0 0,1 0,0 0,1 0,0 0,1 0,0-1,0 1,1-1,0 0,1-1,-1 1,2-1,-1 0,1-1,1 0,-1 0,16 11,-9-9,1 0,0 0,0-2,1 0,0-1,0-1,0 0,1-1,0 0,0-2,31 1,-33-2,0-2,0 0,0-1,-1 0,1-1,0-1,-1 0,0-1,0-1,0 0,-1-1,0 0,23-17,-32 21,-1-1,0 1,0 0,0-1,0 0,-1 0,1 0,-1 0,0 0,0 0,-1 0,1-1,-1 1,0 0,0-1,0 0,-1 1,0-1,0 1,0-1,0 0,-1-4,-3-10,0 0,-1 0,-14-33,13 37,-6-16,-2 1,-33-56,36 70,0 1,-1 0,-1 0,0 1,-1 1,-26-19,17 17,-1 1,-1 2,0 0,0 1,-1 2,-1 0,0 2,0 1,0 1,-1 1,1 2,-1 1,0 1,0 1,-42 7,-12 8</inkml:trace>
  <inkml:trace contextRef="#ctx0" brushRef="#br0" timeOffset="130427.8">15505 4656,'0'0,"-7"1,98 11,134 1,-119-9,-104-4,7 0,-7 0,-5 0,3 0,0 5,1 9,-1 1,0 0,-2 0,0-1,0 1,-6 17,-31 83,-40 48,6-16,69-129,-6 22,8-30</inkml:trace>
  <inkml:trace contextRef="#ctx0" brushRef="#br0" timeOffset="132331.56">17070 4976,'9'-1,"0"-1,-1 0,1 0,0-1,-1 0,0-1,0 1,10-8,11-3,-24 11,1 1,0 0,0-1,0 2,0-1,1 1,10-1,-14 2,-1 0,0 1,0-1,0 1,0-1,0 1,1 0,-1 0,-1 0,1 0,0 0,0 0,0 1,0-1,-1 1,1-1,-1 1,1-1,-1 1,0 0,1 0,-1 0,0 0,0 0,1 4,3 7,0 1,-1 0,-1 0,0 0,-1 0,0 27,-2-19,0 0,-2-1,-9 43,6-47,-1 1,-1-1,0-1,-1 1,-1-1,0 0,-1-1,-1 0,0-1,-1 0,-1-1,0 0,-1-1,0 0,-17 9,-4-6,33-15,0 1,0-1,1 0,-1 1,0-1,0 0,0 0,0 0,1 0,-1 0,0-1,0 1,0 0,1-1,-1 0,0 1,1-1,-3-1,32 5,210 70,-181-53,9 6,-51-18,1-2,-1 0,1 0,0-1,0-1,0-1,25 2,-41-5,1-1,-1 1,1 0,-1 0,1-1,-1 1,1 0,-1-1,1 1,-1-1,0 1,1-1,-1 1,0-1,1 1,-1-1,0 1,1-1,-1 1,0-1,0 1,0-1,0 1,1-1,-1 0,1-4,3-3</inkml:trace>
  <inkml:trace contextRef="#ctx0" brushRef="#br0" timeOffset="132958.81">18027 5092,'-15'16,"12"-12,-14 18,0 0,2 2,0 0,2 1,1 0,-14 40,21-48,0 0,2 1,0-1,1 0,0 1,1 0,2-1,-1 1,2-1,1 1,6 25,-8-39,0-1,0 1,0 0,1-1,0 0,-1 1,1-1,0 0,1 0,-1 0,0 0,1 0,0-1,-1 1,1-1,0 1,1-1,-1 0,5 2,-3-3,-1 1,1-1,0 0,-1-1,1 1,0-1,0 0,0 0,-1-1,1 1,0-1,0 0,-1 0,9-4,2-1,-1-1,0-1,-1 0,1 0,-1-2,-1 1,0-2,-1 0,1 0,-2-1,18-26,-15 19,-1-2,0 1,-2-1,-1-1,0 0,-2 0,7-36,-13 52,0 3,0 0,-1-1,1 1,-1 0,0-1,-1-5,1 8,0 0,-1 0,1 0,0 0,-1 0,0 0,1 0,-1 0,1 0,-1 1,0-1,0 0,0 0,1 1,-1-1,0 0,0 1,0-1,0 1,0-1,0 1,0 0,0-1,-2 1,-21-6,0 1,0 2,0 0,-1 2,1 0,0 2,-1 1,-36 7,58-9</inkml:trace>
  <inkml:trace contextRef="#ctx0" brushRef="#br0" timeOffset="133555.64">18713 5092,'0'0,"-2"8,-7 9,-1 0,-1 0,0-1,-26 28,-5 7,26-31,2 2,0 0,1 1,1 0,1 0,2 1,0 1,1 0,-7 42,15-62,0-1,0 0,0 1,1-1,-1 1,1-1,0 0,0 1,0-1,1 0,0 0,0 0,0 0,0 0,0 0,1-1,0 1,0-1,0 0,0 1,0-2,1 1,-1 0,1 0,-1-1,1 0,0 0,7 3,-3-2,0 0,0-1,0 0,0 0,0 0,0-1,1-1,-1 1,0-1,0-1,1 1,-1-1,0-1,15-4,-12 1,0 0,0-1,-1-1,0 0,0 0,0-1,-1 0,-1 0,1-1,-1-1,-1 1,1-1,-2 0,1-1,8-20,-6 10,-1-1,-1 0,-1 0,0 0,-2-1,-1 0,1-35,-4 47,0 1,0-1,-1 1,-1-1,0 1,-4-13,5 21,0-1,0 0,0 0,-1 1,1-1,-1 1,0 0,0-1,0 1,0 0,0 0,0 0,0 0,-1 0,1 1,-1-1,1 1,-1 0,0-1,1 1,-1 0,0 1,0-1,0 0,0 1,-6-1,-9 2,-1 0,1 0,-1 2,1 0,-26 9,-87 38,125-47,-34 17,37-18,0-1,0 1,1 0,0 0,-1 0,1 1,0-1,0 1,0-1,0 1,-2 3,2 1</inkml:trace>
  <inkml:trace contextRef="#ctx0" brushRef="#br0" timeOffset="134135.68">19264 5005,'0'0,"0"0,-6 14,-54 140,-11 31,68-175,0 1,0-1,1 1,0-1,1 1,0 0,1 0,1 11,-1-19,1-1,-1 1,1 0,0 0,0 0,0 0,0-1,0 1,1 0,-1-1,1 1,0-1,0 0,-1 1,2-1,-1 0,0 0,0-1,1 1,-1 0,1-1,-1 1,1-1,0 0,-1 0,1 0,0 0,0 0,0-1,0 1,0-1,0 0,4 0,2 0,0-1,0 0,0 0,0-1,0 0,-1 0,1-1,11-6,65-37,-69 36,67-42,-1-4,131-119,-213 174,1 1,-1 0,0 0,1 0,-1-1,1 1,-1 0,0-1,1 1,-1 0,0-1,1 1,-1 0,0-1,0 1,1 0,-1-1,0 1,0-1,0 1,0-1,1 1,-1-1,0 1,0 0,0-1,0 1,0-1,0 1,0-1,0 1,0-1,-1 1,1-1,0 1,0 0,0-1,0 1,-1-1,1 1,0 0,0-1,-1 1,1-1,0 1,-1 0,1 0,0-1,-1 1,1 0,0-1,-1 1,1 0,-1 0,1 0,-1-1,0 1,-33-7,24 6,-70-8,-1 3,-91 7,52 0,87-2</inkml:trace>
  <inkml:trace contextRef="#ctx0" brushRef="#br0" timeOffset="134657.87">17844 5914,'0'0,"0"-2,0-1,0-3,0 0,0 1,0 2,0 0,-2 9,-4 13,-2 10,0-1</inkml:trace>
  <inkml:trace contextRef="#ctx0" brushRef="#br0" timeOffset="141828.41">10519 12637,'0'0,"0"0,0 0,0 0,0 0,0 0,0 0,0 0,0 0,0 6,-4 379,4 291,10-401,13 1030,-42-956,-1 15,20-321,1 276,1-295,1-1,7 27,-5-26,5 44,-10 101,-1-79,1-90</inkml:trace>
  <inkml:trace contextRef="#ctx0" brushRef="#br0" timeOffset="143121.72">4403 10073,'-4'-3,"1"1,-1-1,0 1,0 0,0 1,0-1,0 0,-6 0,-4-3,-290-78,240 71,-88-4,-69 9,-6-1,-74-22,-82-5,365 34,12 0,-1 1,0 0,1 0,-1 0,-9 3,19-3,-2 0</inkml:trace>
  <inkml:trace contextRef="#ctx0" brushRef="#br0" timeOffset="144431.64">17351 9869,'0'-2,"0"0,1 0,-1 1,1-1,0 0,-1 0,1 1,0-1,0 0,0 1,0-1,0 1,1-1,-1 1,0-1,1 1,-1 0,1 0,0 0,-1 0,1 0,2-1,4-2,-1 1,1 0,0 0,9-1,11-2,1 2,50 0,64 7,-82 0,1174 53,-212-65,-983 6,-4 0,42 3,-81 0,0-3,2 0</inkml:trace>
  <inkml:trace contextRef="#ctx0" brushRef="#br0" timeOffset="145951.67">10954 10459,'21'253,"-7"-117,-1-5,-1-16,-4 126,-2-265,1 1,12-30,0 9,2 1,38-58,64-71,-122 170,8-10,0 1,1 0,23-19,-31 28,1 0,0 0,0 0,0 1,0-1,0 1,1 0,-1 0,0 0,5-1,-6 2,0 0,0 0,-1 0,1 1,0-1,0 0,0 1,0-1,0 1,-1 0,1-1,0 1,0 0,-1 0,1 0,-1 0,1 1,-1-1,3 3,1 3,0 0,0 0,0 0,-1 1,0 0,-1 0,1 0,-2 0,1 1,1 10,-1-4,-1 1,-1 0,0 0,-3 28,0-31,-1 1,0-1,-1 1,-1-1,0 0,-1-1,-1 1,1-1,-2-1,0 1,0-1,-1 0,0-1,-21 17,13-12,-2-1,1 0,-2-2,0 0,0-1,-1-2,-1 0,-24 7,36-13,0 0,0-1,0 0,-1-1,1 0,0 0,-1-1,-12-2,36-5,8 0,5 1</inkml:trace>
  <inkml:trace contextRef="#ctx0" brushRef="#br0" timeOffset="146913.41">12229 11089,'-58'-35,"36"21,-32-15,42 24,0 0,-1 1,0 0,1 1,-2 0,1 1,0 1,0 0,-1 0,1 2,0-1,0 2,-1 0,1 1,0 0,1 0,-1 2,-16 7,2 0,-27 16,45-23,1 1,0 0,1 0,-1 0,1 1,0 0,-7 9,13-14,0 0,-1 0,1 0,0 0,0 1,0-1,0 0,1 1,-1-1,1 1,-1-1,1 0,0 1,0-1,0 1,0-1,0 1,1-1,-1 1,1-1,-1 0,1 1,0-1,0 0,0 1,1-1,-1 0,0 0,1 0,-1 0,1 0,0 0,-1-1,1 1,3 2,1 0,0 1,0-1,1 0,-1-1,1 0,0 0,0 0,0-1,0 1,14 1,-13-4,0 0,0-1,0 0,0 0,0 0,0-1,0-1,0 1,-1-1,1 0,-1-1,11-7,10-7,43-39,-43 34,26-20,-54 49,1 0,-1 0,1 0,1 0,-1 0,3 7,2 6,13 59,23 82,-31-124,2 0,23 44,-34-77,-1 1,1-1,0 0,1 0,-1 0,1 0,-1 0,1 0,0-1,0 1,0-1,3 3,-3-4,-1-1,0 1,0 0,1-1,-1 1,0-1,1 0,-1 0,1 0,-1 0,0 0,1 0,-1-1,0 1,1-1,-1 0,0 1,0-1,0 0,1 0,1-2,8-5,0 0,0-1,0-1,-2 0,1 0,-1-1,11-16,4-9,25-47,-40 67,-2-1,0-1,-1 1,0-1,-2 0,0-1,-1 0,-1 1,-1-1,0 0,-2 0,-3-37,-7-5,-35-109,29 120,3 0,1 0,-7-81,31 208,32 114,-15-73,5 45,24 93,-44-205,2-1,46 93,-49-120,1 0,27 33,-11-21</inkml:trace>
  <inkml:trace contextRef="#ctx0" brushRef="#br0" timeOffset="147299.34">13775 10991,'-2'-2,"0"0,1-1,-1 1,0-1,1 0,-1 0,-1-5,-4-8,3 10,-1 0,1 0,-1 0,0 1,0-1,0 1,-1 1,0-1,0 1,0 0,-1 0,1 0,-9-2,6 3,-1 0,1 1,-1 0,1 0,-1 1,0 1,1-1,-1 2,-16 1,13 1,0-1,0 1,1 1,-1 1,1 0,0 0,0 1,1 0,-19 14,24-15,1-1,0 1,0 0,0 0,0 0,1 1,-1 0,1 0,1 0,-1 0,1 0,1 1,-1 0,1-1,0 1,0 0,1 0,0 0,0 12,2-5,1 0,0-1,1 1,1-1,0 1,1-1,0-1,1 1,1-1,12 18,0-2,2-1,1-1,29 27,-38-40,0-1,1-1,1 0,18 11,-28-19,1-1,-1 1,1-1,-1 0,1 0,0-1,0 1,-1-1,1-1,0 1,0-1,0 0,0 0,0-1,0 0,10-2,-2-3,1-1,-1-1,1 0,-2 0,0-1,17-15,22-22</inkml:trace>
  <inkml:trace contextRef="#ctx0" brushRef="#br0" timeOffset="147689.27">14181 10459,'-1'-7,"0"1,0-1,-1 0,0 1,-5-13,0 0,0-6,3 12,0 0,-8-19,12 32,0 0,0-1,-1 1,1 0,0-1,0 1,0 0,0-1,0 1,0 0,-1-1,1 1,0 0,0 0,-1-1,1 1,0 0,0 0,-1-1,1 1,0 0,-1 0,1 0,0 0,-1 0,1-1,0 1,-1 0,1 0,0 0,-1 0,1 0,0 0,-1 0,1 0,0 0,-1 0,1 0,0 0,-1 0,1 1,0-1,-1 0,1 0,0 0,-1 0,1 1,0-1,0 0,-1 0,1 0,0 1,0-1,-1 0,1 1,-11 21,3 3,1 0,1 1,-4 34,0 86,9-134,8 642,-5-616,15 190,-13-194,2 0,2 1,1-2,19 47,-4-31</inkml:trace>
  <inkml:trace contextRef="#ctx0" brushRef="#br0" timeOffset="148372.4">14848 11165,'-8'-9,"-1"0,1 0,-9-15,9 13,0 0,-15-15,12 16,-1 0,-1 1,0 1,0 0,-1 1,1 0,-2 1,1 0,-1 1,1 1,-1 0,-29-2,32 4,0 2,0-1,0 2,-1-1,1 2,0-1,0 2,0 0,1 0,-1 1,1 0,0 1,0 1,0-1,0 2,-16 13,21-15,1 0,0 1,0 0,0 0,1 1,0-1,0 1,1 0,0 0,0 0,1 0,-1 0,1 1,1-1,0 1,0 0,0-1,1 1,0 0,1-1,-1 1,2-1,2 14,0-6,1 0,1 0,0-1,0 0,2 0,0-1,0 0,1 0,1-1,19 19,-19-21,1 0,0-1,1-1,-1 0,2-1,-1 0,20 7,-25-11,-1-1,1 0,0-1,0 0,0 0,0 0,0-1,0 0,0 0,0-1,0 0,0 0,-1 0,1-1,0 0,-1-1,9-3,3-5,-1 1,-1-2,0 0,0-2,-2 1,16-18,-5 1,-1-1,25-42,-31 40,-1 0,-1-1,-2-1,-1 0,-2-1,-2 0,-1-1,-2 0,-1 0,-2-1,-2 1,-1-1,-2 1,-1 0,-3-1,-13-51,-53-115,25 81,43 177,5 36,4 0,22 112,52 177,-68-332,41 180,147 702,-187-858,-10-53</inkml:trace>
  <inkml:trace contextRef="#ctx0" brushRef="#br0" timeOffset="167992.02">17150 11025,'-9'-11,"1"-1,0 0,1 0,1-1,0 0,0 0,-6-24,9 25,-8-26,9 28,0 0,-1 0,-1 0,0 0,0 0,-9-14,8 40,-2 22,2 0,-1 73,5-64,-3 57,-44 580,35-606,9-56</inkml:trace>
  <inkml:trace contextRef="#ctx0" brushRef="#br0" timeOffset="168665.84">17304 11006,'0'0,"0"0,3-9,6-5,1 1,1 0,0 1,0 0,1 0,1 1,18-12,-24 17,12-8,0 0,1 0,0 2,1 1,0 0,38-12,-52 21,0 0,0 1,0 0,0 0,0 1,0 0,0 0,1 0,-1 1,0 0,9 3,-10-2,-1 1,1-1,-1 1,0 0,0 1,0-1,0 1,-1 0,1 0,-1 1,0-1,0 1,-1 0,1 0,3 7,-1 0,-1 1,0 0,-1-1,0 1,-1 1,-1-1,0 0,-1 1,0-1,-1 1,0-1,-3 17,-2 2,-1 1,-2-1,-22 57,21-66,-2 0,-1-1,0 0,-2-1,0 0,-1-2,-1 1,-1-2,-1 0,-1-1,0-1,-1-1,0-1,-2 0,1-2,-1 0,-1-2,-26 9,46-18,-1 0,0 1,0-1,0 0,-1 0,1 0,0-1,-1 1,1-1,-6-1,10 1,0 0,0 0,0 0,0 0,0 0,0 0,0 0,1 0,-1 0,0 0,0 0,0-1,0 1,0 0,0 0,0 0,0 0,0 0,0 0,1 0,-1-1,0 1,0 0,0 0,0 0,0 0,0 0,0 0,0-1,0 1,0 0,0 0,0 0,0 0,0 0,0 0,0-1,0 1,-1 0,1 0,0 0,0 0,0 0,0 0,0 0,0-1,0 1,0 0,0 0,0 0,-1 0,1 0,0 0,0 0,0 0,0 0,0 0,0 0,0 0,-1 0,1 0,0 0,0-1,0 1,0 0,0 0,0 0,-1 1,1-1,11-7,16-2,1 1,-1 1,1 1,1 2,-1 0,0 2,46 3,-62 0,-1 0,1 1,-1 1,0 0,0 1,0 0,0 0,0 1,-1 1,0-1,0 2,-1-1,1 2,-1-1,-1 1,0 0,13 17,-4 0,0 0,-2 1,-2 1,0 0,15 49,-6-17,-15-40</inkml:trace>
  <inkml:trace contextRef="#ctx0" brushRef="#br0" timeOffset="169254.31">18406 11200,'-21'-3,"19"3,0-1,0 1,0 0,0-1,-1 1,1 0,0 1,0-1,0 0,0 0,-1 1,1-1,0 1,0 0,0 0,-4 2,-1 2,0 0,0 1,0 0,0 1,1-1,0 1,1 0,-1 1,1-1,1 1,-1 0,-5 17,5-11,0 1,1-1,0 1,1 0,1 0,-1 31,4-32,1 0,0 0,1 0,0 0,1-1,1 0,0 1,1-2,0 1,14 21,-8-18,0 0,0-1,2 0,0-1,1-1,0 0,17 11,-25-20,-1 1,1-2,0 1,0-1,0 0,0 0,1-1,-1 0,1-1,0 1,-1-1,16 0,-16-2,0 0,0 0,-1-1,1 0,0 0,-1-1,1 1,-1-1,0-1,0 1,0-1,0 0,-1-1,8-6,-5 3,-1 0,1 0,-2-1,1 1,-1-2,0 1,-1-1,0 0,4-13,-7 17,0 0,-1 0,0 0,0-1,0 1,-1 0,0-1,0 1,-1 0,1 0,-1-1,-1 1,1 0,-1 0,0 0,-1 0,-5-10,-4-2,-1 0,-1 0,0 2,-33-30,-76-52,95 77,11 8,-83-58,87 63,0 1,0 0,-1 1,0 0,-29-7,38 12,1 1,-1-1,0 1,0 0,1 0,-1 1,0-1,1 1,-1 0,0 0,1 1,-1-1,1 1,0 0,-1 1,1-1,0 0,0 1,1 0,-5 4,3-2,0 0,1 0,0 1,0-1,0 1,0 0,1 0,0 0,1 0,-1 0,1 1,0-1,-1 10,1 17</inkml:trace>
  <inkml:trace contextRef="#ctx0" brushRef="#br0" timeOffset="169851.75">19333 11248,'-4'1,"0"0,1 0,-1 1,0 0,1 0,-1 0,1 0,0 0,0 1,-4 3,-5 3,-20 13,0 2,2 1,0 1,-32 38,58-58,0 0,0 0,1 0,0 1,0-1,0 1,1 0,0 0,0 0,1 0,0 0,0 0,1 0,0 0,0 1,0-1,1 0,0 0,1 0,-1 0,1 0,1 0,-1-1,7 11,-3-5,0-1,1 0,0 0,1-1,0 0,1 0,0-1,0 0,1-1,0 0,1-1,22 13,-22-15,-1-1,1 0,0-1,0 0,0-1,1 0,-1-1,1 0,-1 0,0-2,1 1,-1-1,1-1,20-5,-25 4,1 0,0 0,-1-1,0 1,0-1,0-1,0 0,-1 0,1 0,-1-1,-1 1,1-2,-1 1,0 0,0-1,-1 0,0 0,0 0,-1-1,0 0,4-12,-6 13,0 0,0 1,0-1,-1 0,0 1,0-1,-1 0,0 1,0-1,0 0,-1 1,0 0,0-1,-1 1,0 0,0 0,0 0,-1 0,1 1,-1 0,-1-1,1 1,-8-6,-7-5,1 1,-2 1,0 1,-1 0,-25-11,34 18,0 0,0 0,0 1,-1 1,0 0,0 1,0 0,-17-1,27 5,11 1,14 2,15 0,3 1</inkml:trace>
  <inkml:trace contextRef="#ctx0" brushRef="#br0" timeOffset="170434.51">20000 11276,'-11'1,"0"0,-1 1,1 0,0 1,0 0,0 1,1 0,-1 0,1 1,-18 12,10-4,1 0,0 0,1 2,-25 28,36-37,1 0,-1 0,1 0,0 1,1-1,0 1,0 0,0 0,1 0,0 1,0-1,1 1,0-1,0 15,1-13,1-1,1 1,0 0,0 0,0-1,1 1,1-1,-1 1,1-1,1-1,-1 1,8 8,-5-7,0 0,1 0,1-1,-1 0,1-1,0 0,1 0,0-1,0 0,0-1,1 0,20 6,-25-9,0-1,0 1,0-2,0 1,0 0,0-1,1 0,-1-1,0 1,0-1,0-1,0 1,0-1,0 0,0 0,-1 0,1-1,-1 0,0 0,1-1,-1 1,-1-1,1 0,0-1,6-7,-4 1,0 1,-1-1,0 0,-1 0,0-1,0 0,-2 0,1 0,-1 0,-1 0,0-1,-1-22,-1-7,-2-1,-10-56,12 98,-4-26,-1 1,-13-42,16 62,-1-1,0 0,0 1,0 0,-1 0,0 0,0 0,0 0,-1 1,0 0,0 0,0 0,-1 0,1 1,-9-5,1 3,-1 1,1 0,-1 1,0 0,-1 1,1 1,-16-1,7 2,0 1,0 1,-40 6,63-7,-1 0,1 0,0 0,-1 0,1 0,0 0,-1 0,1 0,0 0,-1 0,1 0,0 0,-1 0,1 0,0 1,-1-1,1 0,0 0,-1 0,1 0,0 1,-1-1,1 0,0 0,0 1,-1-1,1 0,0 0,0 1,0-1,-1 0,1 1,0-1,0 0,0 1,0 0,11 7,25 6,-35-14,34 10</inkml:trace>
  <inkml:trace contextRef="#ctx0" brushRef="#br0" timeOffset="170816.2">20512 11064,'-10'12,"-16"24,2 0,-24 50,38-66,1 2,0-1,2 2,0-1,-6 46,12-62,0 0,1 1,0-1,0 0,1 0,0 1,0-1,1 0,-1 0,1 0,0 0,1 0,0-1,0 1,0-1,7 10,-5-10,0 0,0 0,1-1,0 0,0 1,0-2,0 1,1-1,-1 0,1 0,0-1,-1 0,1 0,12 1,7 0,0-1,0-2,0 0,0-2,0-1,-1-1,1-1,-1-1,0-1,27-12,-46 17,0-1,-1 0,1 0,-1-1,0 0,0 0,0 0,0 0,-1-1,1 1,-1-1,-1 0,1-1,5-9,-7 10,-1 0,1 0,-1 0,0 0,0 0,0 0,-1 0,0 0,0 0,0-1,-1 1,1 0,-1 0,-1 0,1 0,-1 0,1 1,-5-9,-3-2,0 1,-1 0,0 0,-1 1,0 0,-2 1,-18-15,-11-5,-48-28,28 22</inkml:trace>
  <inkml:trace contextRef="#ctx0" brushRef="#br0" timeOffset="172421.59">15091 7378,'8'-3,"1"1,-1 0,0 0,0 1,1 0,-1 0,9 1,8-1,159-19,-69 6,170 2,-284 12,-1 1,1-1,-1 0,1 1,-1-1,0 1,1-1,-1 1,0-1,0 1,1 0,-1-1,0 1,0-1,0 1,1 0,-1-1,0 1,0-1,0 1,0 0,0 0,1 24,-1-15,4 154,-20 205,15-358,-15 237,16-217</inkml:trace>
  <inkml:trace contextRef="#ctx0" brushRef="#br0" timeOffset="172951.78">16338 7368,'-2'0,"0"0,0 1,0-1,0 1,0 0,0-1,0 1,0 0,0 0,0 0,1 0,-1 1,1-1,-1 0,1 1,-1-1,1 1,-2 2,-21 34,23-35,-11 21,2 1,1 0,1 0,0 1,3 0,0 0,1 1,0 34,4-33,0 1,2 0,2-1,0 0,2 0,1 0,18 44,-21-61,2 0,-1 0,1 0,1-1,13 16,-16-22,0 0,0 0,0-1,0 1,0-1,1 0,-1-1,1 1,0-1,0 0,0 0,0 0,1-1,-1 0,7 1,2-1,-1-2,1 0,0 0,-1-1,1-1,-1 0,0-1,0 0,0-1,12-7,-7 3,-1-1,0 0,0-1,-2-1,1 0,19-21,-33 30,1 0,0 0,-1-1,1 1,-1-1,0 1,2-5,-4 7,0 0,0 0,1-1,-1 1,0 0,0 0,0 0,0 0,0 0,0 0,0-1,-1 1,1 0,0 0,-1 0,1 0,0 0,-1 0,1 0,-1 0,0 0,1 0,-1 0,0 0,0 1,1-1,-1 0,0 0,-2 0,-4-4,-1 1,0 0,0 0,0 1,-1 0,1 1,-1 0,0 0,1 1,-12-1,-2 1,0 1,0 1,-23 3,22 1,1 0,-1 2,1 0,0 1,1 2,0 0,0 1,1 1,-28 22,31-19</inkml:trace>
  <inkml:trace contextRef="#ctx0" brushRef="#br0" timeOffset="173405.61">16889 7396,'3'0,"0"0,0 0,0 0,0 0,0 0,0 1,0 0,0-1,4 2,-6-1,0 0,1 0,-1 0,0 0,0 0,0 1,0-1,0 0,0 1,0-1,0 0,0 1,-1-1,1 1,0-1,-1 1,0 0,1 2,2 12,0-1,-2 1,0 0,-1 0,-2 21,-15 84,6-55,10-56,-1 3,0 1,1-1,0 0,2 18,0-27,-1-1,1 1,0-1,0 1,0-1,1 1,-1-1,1 0,0 0,-1 0,2 0,-1 0,0 0,0 0,1-1,0 1,-1-1,1 0,0 1,6 2,-1-1,1-1,0 0,0 0,0-1,0 0,0 0,1-1,-1 0,0-1,1 0,16-3,9-2,60-18,-78 18,42-7,0 1,116-3,-157 13,-11 1,-1 0,1-1,0 0,0 0,-1 0,1-1,-1 1,1-2,-1 1,0-1,1 0,8-6,0-3</inkml:trace>
  <inkml:trace contextRef="#ctx0" brushRef="#br0" timeOffset="173749.33">17537 7358,'-2'1,"1"0,-1 1,1-1,0 0,-1 1,1-1,0 1,0-1,0 1,0-1,0 1,1 0,-1 0,0-1,0 4,-1 0,-15 42,3 1,1 1,3 0,1 1,3-1,1 71,5-88,2 0,1 0,2-1,15 57,-13-65,2 0,0 0,1-1,1 0,2-1,26 36,-22-39,-4-5</inkml:trace>
  <inkml:trace contextRef="#ctx0" brushRef="#br0" timeOffset="174252.77">18145 7726,'-4'-14,"1"10,0-1,0 1,-1-1,0 1,1 0,-1 1,-1-1,1 0,0 1,-1 0,-5-2,8 4,-1 0,1 0,-1 0,1 1,-1-1,0 1,1-1,-1 1,1 0,-1 0,0 0,1 1,-1-1,0 1,1-1,-1 1,1 0,-1 0,1 0,-1 0,1 1,0-1,0 0,-4 4,0 0,0 1,0 0,0 1,1-1,0 1,0 0,0 0,1 0,1 1,-1 0,1 0,0 0,1 0,0 0,0 0,0 1,1-1,1 0,0 1,0-1,1 12,0-13,0 1,1 0,0-1,0 1,1-1,-1 0,2 0,-1 0,1 0,0-1,0 1,1-1,0 0,0 0,0-1,1 1,0-1,0 0,0-1,1 0,-1 0,1 0,11 4,-4-4,-1-1,1 0,0-1,0 0,0-1,0-1,-1 0,1-1,0 0,22-6,-4-1,1-1,-1-2,37-18,-69 29,13-6,0 0,-1-1,0 0,21-16,-31 21,1 0,-1-1,0 1,0 0,0-1,0 1,-1-1,1 1,-1-1,1 0,-1 0,0 0,0 0,0 0,-1 0,1 0,-1 0,1 0,-1 0,0 0,0 0,-1 0,1 0,0 0,-1 0,0 0,0 0,-2-4,-3-7,-1 1,0 1,-1-1,-1 1,0 0,-13-12,-70-61,57 58,-1 1,-1 1,-1 3,-1 1,-1 2,-1 1,-1 2,0 2,-1 2,-47-7,68 18,14 1,12 2,69 6,-25-5</inkml:trace>
  <inkml:trace contextRef="#ctx0" brushRef="#br0" timeOffset="174838.01">18879 7290,'-7'2,"-1"-1,1 1,0 1,0-1,0 1,0 1,0-1,1 1,-1 0,1 1,-10 8,5-2,0 0,0 1,1 0,0 1,1 0,1 0,0 1,1 0,1 1,-10 27,7-9,2 0,1 1,-4 65,9-80,1-1,0 1,2-1,4 28,-4-40,-1-1,1 1,0-1,0 1,1-1,-1 0,1 0,1 0,-1 0,0 0,1-1,0 1,0-1,1 0,-1 0,1-1,0 1,6 3,2-2,0 0,0-1,0 0,0 0,0-2,1 0,-1 0,1-1,0-1,-1 0,20-3,-5-2,0 0,-1-2,0 0,41-19,-63 25,-1-1,1-1,-1 1,0-1,1 1,-1-1,-1-1,8-6,-9 8,0-1,-1 1,1-1,-1 0,0 0,0 1,0-1,0 0,0 0,0 0,-1 0,0 0,1-1,-1 1,-1-5,-1-12,-2-1,0 1,-1 0,-1 1,-1-1,-1 1,-1 1,0-1,-1 1,-1 1,-1 0,0 0,-24-23,18 23,-1 1,0 1,-2 1,1 0,-2 2,0 0,0 2,-1 0,0 2,0 0,-1 1,0 2,-1 0,1 2,-31-1,25 7,26-1</inkml:trace>
  <inkml:trace contextRef="#ctx0" brushRef="#br0" timeOffset="175260.68">19623 7262,'-2'5,"-54"82,29-47,1 1,-31 70,51-98,2-1,-1 1,2 0,0 0,0 0,1 0,1 0,0 1,1-1,0 0,1 1,1-1,0 0,5 15,-5-22,0 0,0 0,1 0,-1-1,2 0,-1 1,0-1,1 0,0-1,0 1,1-1,-1 1,1-1,6 4,-3-4,0 0,0 0,0-1,0 0,0 0,1-1,-1 0,1 0,9 0,10-2,-1 0,1-2,0-1,-1-1,35-10,-53 12,-1 0,1-1,-1 0,1 0,-1-1,0 0,0 0,-1-1,1 0,-1 0,0-1,0 0,-1 0,0-1,0 1,0-1,-1-1,0 1,-1-1,1 0,4-12,-2 1,-1 1,0-2,-2 1,0 0,-1-1,-1 0,-1 0,-1 1,-2-26,1 34,-1 0,0 0,-1 0,0 0,0 1,-1-1,-1 1,0 0,0 0,-1 1,0-1,-1 1,0 1,0-1,-1 1,0 0,-17-12,12 12,0 1,-1 0,0 0,0 2,0-1,-1 2,0 0,0 1,0 0,-16 0,-2 2,-1 1,1 2,-48 7,-23 10</inkml:trace>
  <inkml:trace contextRef="#ctx0" brushRef="#br0" timeOffset="-175128.69">1941 10686,'-3'8,"1"0,0-1,0 1,0 1,1-1,1 0,-1 0,2 15,-1 3,35 1013,-32-977,-3 0,-9 78,6-115</inkml:trace>
  <inkml:trace contextRef="#ctx0" brushRef="#br0" timeOffset="-174299.69">1642 10764,'2'-30,"-1"26,0 0,0 0,1 0,0 1,-1-1,1 1,1-1,-1 1,0 0,1-1,0 1,5-4,-2 2,1 0,-1 1,1 1,-1-1,1 1,10-4,5 1,1 0,0 2,35-3,-28 5,1 1,-1 2,1 0,-1 3,0 0,0 2,0 1,-1 2,0 0,0 2,28 16,-38-17,-1 2,0-1,-1 2,-1 0,0 1,-1 1,17 21,-21-23,-1 1,-1 1,-1 0,0 0,0 1,-2 0,0 0,-1 0,6 29,-7-15,-1-1,-1 1,-1 0,-2-1,-1 1,-2-1,0 1,-2-1,-1-1,-2 1,0-1,-2 0,-1-1,-23 37,-13 8,-4-3,-3-3,-91 88,124-133,-1-2,-1 0,-1-1,-43 23,52-33,1-1,-1-1,-1 0,1-1,-1-1,0 0,0-1,0-1,-27 0,36-3</inkml:trace>
  <inkml:trace contextRef="#ctx0" brushRef="#br0" timeOffset="-173834.29">2849 10792,'-8'10,"1"-1,-1 1,1 1,1-1,0 1,0 0,1 1,1-1,0 1,1 0,-4 23,0 12,1 83,5-92,-42 632,27-510,12-104</inkml:trace>
  <inkml:trace contextRef="#ctx0" brushRef="#br0" timeOffset="-173204.22">3343 10948,'0'0,"-11"2,-214 82,221-82,-1 0,1 0,0 0,0 1,0-1,0 1,0 0,0 0,1 0,-1 0,1 1,0 0,0-1,0 1,1 0,-1 1,1-1,0 0,0 1,1-1,-1 1,1-1,0 1,0 0,0-1,1 1,0 0,0 0,0-1,0 1,1 0,0 0,0-1,0 1,1 0,-1-1,3 6,2 1,0 1,0-1,1-1,0 1,1-1,16 16,62 49,-64-58,0 1,-1 1,31 37,-47-49,0 0,0 1,-1 0,0 0,0 0,-1 0,-1 1,1-1,-1 1,0 0,-1-1,0 1,-1 0,1 0,-2 0,1 0,-1 0,-1-1,0 1,0 0,-6 14,2-8,-1 0,-1 0,0 0,-1-1,-1-1,0 1,-1-1,0-1,-1 0,-20 15,15-14,-1-1,0 0,-30 13,41-21,-1-1,1-1,-1 1,1-1,-1 0,0-1,0 0,0 0,0-1,0 0,0 0,-13-3,0-4</inkml:trace>
  <inkml:trace contextRef="#ctx0" brushRef="#br0" timeOffset="-172813.33">3612 11054,'0'19,"-24"258,5-95,-36 379,47-489</inkml:trace>
  <inkml:trace contextRef="#ctx0" brushRef="#br0" timeOffset="-172344.2">3632 11170,'0'0,"0"0,1-12,0 6,1 0,0 0,1 0,0 1,-1-1,2 1,-1 0,1 0,-1 0,2 0,-1 1,0 0,1 0,0 0,0 0,0 0,8-3,-11 6,-1 1,1 0,-1 0,1 0,-1 0,1 0,-1 0,1 0,-1 0,1 0,-1 1,1-1,-1 1,0-1,1 1,-1-1,0 1,1 0,-1 0,0 0,0 0,0 0,0 0,0 0,0 0,0 0,1 2,3 3,0 1,-1 1,6 11,-10-19,11 25,0 1,-2 0,7 33,-12-42,-1-1,-1 1,-1 0,0 0,-1 0,-4 27,2-36,0 0,-1 0,0 0,-1 0,0 0,0-1,0 0,-1 0,0 0,0 0,-1-1,0 0,0 0,-1 0,1-1,-1 0,-15 8,8-5,-1-1,0 0,0-1,-1-1,1 0,-1-1,0-1,-24 2,37-4,0-1,0 0,0 1,-1-1,1 0,0-1,0 1,0-1,0 1,0-1,0 0,0 0,0 0,0-1,0 1,0-1,0 1,1-1,-1 0,1 0,-1 0,1-1,-4-3,2-5</inkml:trace>
  <inkml:trace contextRef="#ctx0" brushRef="#br0" timeOffset="-171626.83">4250 11238,'0'0,"0"0,0 0,-21-2,11 1,1 0,-1 1,1 0,-1 1,1 0,-1 0,1 1,0 0,-1 1,1 0,0 0,1 1,-1 0,1 0,0 1,0 1,0-1,-14 14,14-11,0 0,0 1,0 0,1 1,1 0,-1 0,2 0,-1 1,2 0,-1 0,1 0,1 0,0 1,1-1,-2 14,4-21,0 0,0-1,0 1,0 0,1-1,-1 1,1 0,0-1,0 1,1 0,-1-1,1 0,-1 1,1-1,0 0,0 0,4 4,-2-3,1 0,-1-1,0 1,1-1,0 0,0-1,0 1,0-1,0 0,10 2,2 0,1-2,-1 0,1-1,0 0,0-2,24-3,-39 4,-1 0,0-1,0 1,0-1,1 1,-1-1,0 0,0 0,0 0,0 0,0-1,0 1,-1 0,1-1,0 1,-1-1,1 0,1-2,-1 1,-1 0,1 0,-1 0,0-1,0 1,0 0,0-1,0 1,-1-1,0-6,0-4,-2-1,0 1,0-1,-8-20,4 16,-1 1,-10-17,-4-11,21 45,1 3,-1-2</inkml:trace>
  <inkml:trace contextRef="#ctx0" brushRef="#br0" timeOffset="-170265.58">5178 11490,'-7'-3,"-1"0,-1 1,1 0,0 1,0 0,-1 0,1 0,-10 2,-1-1,-6-1,-1 2,1 0,0 2,0 1,0 1,-39 13,51-13,0 0,0 1,1 0,-1 1,1 1,1 0,0 0,0 1,0 0,1 1,0 1,1-1,-10 17,16-23,1-1,0 1,0 0,0 0,1 0,-1 0,1 0,0 0,0 1,1-1,-1 0,1 1,0-1,0 0,1 8,0-10,0 1,0-1,0 1,0-1,0 0,1 1,-1-1,1 0,-1 0,1 0,0 0,0 0,0-1,0 1,0-1,0 1,1-1,-1 1,0-1,1 0,-1 0,1-1,-1 1,1 0,-1-1,6 1,1 0,0-1,1 0,-1-1,0 1,0-2,0 0,0 0,0 0,0-1,-1 0,16-9,5-4,51-37,-71 46,44-35,-49 38,0 0,-1 1,1-1,-1-1,0 1,0 0,-1-1,1 1,-1-1,2-6,-3 9,-1 0,0-1,0 1,0 0,0 0,0 0,0 0,-1 0,1 0,-1 0,0 0,1 0,-1 0,0 0,0 0,0 0,0 0,-1 1,1-1,0 0,-1 1,1-1,-1 1,1 0,-1-1,0 1,0 0,0 0,1 0,-1 0,0 1,0-1,-4-1,3 1,1 1,0-1,-1 0,1 1,0-1,-1 1,1 0,-1 0,1 0,-1 0,1 0,-1 0,1 1,-1-1,1 1,0 0,-1 0,1-1,0 2,-1-1,1 0,0 0,0 1,0-1,0 1,1-1,-1 1,0 0,-1 2,0 3,0-1,1 1,-1 0,1 0,1 0,0 0,0 0,-1 13,2-6,1-1,0 1,5 22,-6-34,0 0,1 0,-1-1,0 1,1 0,0-1,-1 1,1 0,0-1,0 1,0-1,0 1,0-1,0 0,0 1,0-1,1 0,-1 0,0 0,1 0,-1 0,1 0,-1 0,1 0,0-1,-1 1,1-1,0 1,-1-1,1 0,0 1,0-1,-1 0,1 0,0 0,0 0,-1-1,1 1,3-1,4-2,-1 0,1-1,0 1,-1-2,0 1,10-8,1-3,0 0,-1-2,-1 0,0-1,-1 0,-1-2,-1 0,-1 0,0-1,-2-1,17-44,-2-12,-3-2,14-94,-32 149,20-128,-22 125,-1 1,-1-1,-5-44,2 69,0 8,-2 11,-5 39,2 0,1 76,14 112,-7-228,17 188,54 246,-56-349,-13-70</inkml:trace>
  <inkml:trace contextRef="#ctx0" brushRef="#br0" timeOffset="-167621.39">4647 11276,'-18'14,"12"-8,-29 21,23-20,2 1,-1 0,1 1,0 0,1 0,0 1,-14 20,20-25,1 0,0 1,0-1,0 1,0-1,1 1,0 0,0-1,1 1,-1 0,1 0,0 0,1 0,0-1,0 1,0 0,0-1,1 1,4 10,4 1,0 0,1-1,0 0,23 23,-19-22,0 1,15 25,-27-39,-1 0,0 0,-1 0,1 0,-1 0,0 0,0 0,0 1,0-1,-1 0,0 1,0-1,0 0,0 1,-2 6,1-5,-1 0,-1-1,1 1,-1 0,0-1,0 0,0 0,-1 0,0 0,-4 5,-4 1,-1 0,-1 0,0-1,0-1,0 0,-1-1,-20 8,18-10,-1-1,-1 0,1-1,0-1,-1-1,0-1,-37-2,37 0</inkml:trace>
  <inkml:trace contextRef="#ctx0" brushRef="#br0" timeOffset="-166746.99">5159 11499,'10'188,"-2"-72,10 97,-14-183</inkml:trace>
  <inkml:trace contextRef="#ctx0" brushRef="#br0" timeOffset="-163473.15">7081 11324,'6'477,"-1"-218,-5-245,-1 24,3 0,1-1,14 71,-10-89</inkml:trace>
  <inkml:trace contextRef="#ctx0" brushRef="#br0" timeOffset="-162788.65">7526 11557,'-1'2,"-1"0,1 0,0 0,0 0,0 0,0 0,0 0,1 0,-1 0,0 1,1 3,-2 3,-6 26,3 1,0 0,3 0,2 42,1-52,1 0,2 1,0-1,2-1,1 1,15 36,-20-58,-1-1,1 1,-1-1,1 0,0 0,0 0,1 0,-1 0,1 0,-1-1,1 1,0-1,0 0,5 3,-5-4,-1 0,0-1,0 1,1-1,-1 0,0 0,1 0,-1 0,0 0,1 0,-1-1,0 1,1-1,-1 0,0 1,0-1,0 0,0 0,0 0,0-1,0 1,0 0,0-1,1-1,3-2,0 0,-1-1,1 0,-2 0,1 0,0 0,-1 0,-1-1,1 0,3-11,-3 7,-1 0,0-1,-1 1,0-1,-1 0,-1-13,-2-11,-2-1,-1 1,-14-46,18 77,-3-10,0 0,-1 1,0 0,-1 0,-15-25,19 35,-1 0,0 1,0-1,0 0,0 1,-1-1,1 1,-1 0,0 0,0 1,0-1,0 1,0 0,-1 0,1 0,-1 1,1-1,-1 1,1 0,-1 0,0 1,-7 0,12-1,0 1,0 0,-1 0,1 0,0 0,-1 0,1 0,0 0,0 0,-1 0,1 0,0 0,-1 1,1-1,0 0,0 0,-1 0,1 0,0 0,0 0,-1 1,1-1,0 0,0 0,0 0,-1 1,1-1,0 0,0 0,0 0,0 1,-1-1,2 1</inkml:trace>
  <inkml:trace contextRef="#ctx0" brushRef="#br0" timeOffset="-161711.97">8077 11548,'0'0,"0"0,8-14,2 5,0 0,1 1,-1 1,2-1,-1 2,22-10,-16 8,1-1,75-34,-80 38,-1 1,1 0,-1 1,1 0,23-1,-31 6,-17 2,-21 4,-231 61,263-56,0-1,0 1,-6 21,-4 13,0-5,2 1,1 0,3 0,0 44,7-86,1-1,-1 1,0-1,0 0,0 1,1-1,-1 0,0 0,1 0,-1-1,4 0,4 0,1 1,31-1,64 5,-94-2,0-1,0 2,-1-1,1 2,-1 0,0 0,0 1,0 0,-1 1,14 9,-19-11,0 2,0-1,0 0,-1 1,0 0,0 0,0 0,-1 1,0-1,0 1,-1 0,1-1,-1 1,-1 0,0 0,0 1,0-1,-1 0,0 0,-1 8,0 1,-1 0,0 0,-2-1,1 1,-2-1,0 0,-1 0,-9 15,9-19,-1 0,-1-1,0 0,0 0,-1-1,0 0,-1-1,0 0,0 0,-1-1,0 0,0-1,0 0,-1-1,-22 7,25-11,5-1,5-2,2 1</inkml:trace>
  <inkml:trace contextRef="#ctx0" brushRef="#br0" timeOffset="-161016.85">8908 11712,'-1'-7,"0"5,-5 9,-9 15,1 0,1 0,1 2,0-1,-11 39,20-52,0 0,1 0,0 0,0 0,1 0,0 1,1-1,0 0,1 1,0-1,1 0,3 13,-3-18,0 1,0-1,1 1,0-1,-1 0,2 0,-1 0,1 0,-1-1,1 0,1 1,-1-1,0-1,1 1,0-1,0 1,0-1,0-1,1 1,-1-1,1 0,9 2,-5-2,0 0,0-1,0 0,0-1,0 0,0-1,0 0,0 0,0-1,0-1,0 1,13-7,-17 7,0-1,-1 0,1 0,0-1,-1 1,0-1,0-1,0 1,0 0,-1-1,0 0,0 0,0-1,-1 1,1-1,-1 0,-1 0,1 0,-1 0,2-8,0-8,-2-1,-1 0,0 1,-2-1,0 0,-2 1,-1-1,0 1,-2 0,0 0,-1 1,-2 0,-11-22,16 37,0 0,0 0,0 0,-1 1,0 0,0-1,-1 2,0-1,1 1,-1-1,-1 2,1-1,-1 1,1 0,-1 0,0 1,0 0,0 0,0 0,0 1,-1 0,1 1,0 0,-1 0,1 0,0 1,-11 2,16-2,1-1,-1 1,1-1,0 1,-1 0,1 0,0 0,0 0,-1 0,1 0,0 0,0 0,0 1,0-1,1 0,-1 1,0-1,0 0,1 1,-2 2,-6 33,8-31,-4 23</inkml:trace>
  <inkml:trace contextRef="#ctx0" brushRef="#br0" timeOffset="-160233.94">9604 11634,'-9'0,"7"0,1-1,-1 1,1 0,0 0,-1 0,1 0,-1 0,1 0,-1 0,1 0,0 0,-1 1,1-1,0 1,-1-1,1 1,0-1,-1 1,1 0,0 0,0-1,0 1,0 0,0 0,0 0,0 0,0 0,0 1,0-1,0 0,1 0,-1 1,1-1,-1 0,0 3,-6 22,1 0,1 1,1-1,1 1,2 0,1 0,0 0,3 0,0-1,8 33,-7-45,1 0,0-1,1 1,1-1,0 0,0-1,2 0,-1 0,2-1,-1 0,1 0,1-1,0 0,0-1,1-1,1 0,-1 0,1-1,0-1,0 0,1 0,0-2,0 0,0 0,19 1,-30-5,0 1,-1-1,1-1,0 1,0 0,-1-1,1 1,-1-1,1 0,0 0,-1 0,1 0,-1 0,0-1,1 1,-1-1,0 1,0-1,0 0,0 0,0 0,0 0,-1 0,1 0,-1-1,1 1,-1 0,0-1,0 1,0-1,0 1,0-4,3-10,0-1,-2 1,1-1,-2-18,0 21,1-16,-1 1,-2-1,-1 1,-1 0,-2 0,-8-30,10 48,0 1,-1 0,0 0,-1 0,0 1,0 0,-1 0,0 0,-1 0,0 1,0 0,-1 1,0-1,0 2,0-1,-1 1,0 0,-1 1,-18-8,27 12,-2 0,1 0,-1 0,1 0,-1 0,0 0,0 1,0-1,1 1,-1 0,0 0,0 0,0 0,-4 1,7 0,-6 1,2-2</inkml:trace>
  <inkml:trace contextRef="#ctx0" brushRef="#br0" timeOffset="-158560.68">6675 11557,'11'-13,"60"-74,91-83,-147 159,-9 9,-10 4,11-8,-1 0,0 0,0-1,-1 1,1-2,5-11,7-8,-8 13,-7 9</inkml:trace>
  <inkml:trace contextRef="#ctx0" brushRef="#br0" timeOffset="-139957.01">11139 12398,'0'-11,"0"5,2 18,3 39,-2 0,-6 76,1-86,-69 663,65-668</inkml:trace>
  <inkml:trace contextRef="#ctx0" brushRef="#br0" timeOffset="-139250.65">10956 12379,'0'0,"0"0,0 0,3-12,-1 9,1 0,-1 0,1 1,-1-1,1 1,0-1,0 1,0 0,0 0,1 0,-1 0,1 1,-1-1,1 1,-1 0,6-1,2 0,0 0,0 1,0 0,15 1,-7 2,0 0,0 2,-1 0,36 12,69 38,-93-40,-30-14,43 20,64 39,-94-51,-1 1,0 0,-1 1,0 1,-1-1,0 2,0-1,-1 1,10 18,-11-14,-1 0,0 0,-2 1,1 0,-2 0,0 0,-1 0,-1 1,0 23,-3-17,-1 1,-1-1,0 0,-2 0,-1-1,-11 27,-1-6,-3-2,-1 0,-2-1,-1-1,-3-2,-48 53,26-38,-3-2,-59 43,-124 72,201-144</inkml:trace>
  <inkml:trace contextRef="#ctx0" brushRef="#br0" timeOffset="-138582.51">11681 13202,'5'1,"1"1,0-1,-1 0,1-1,0 1,0-1,0 0,-1-1,12-1,-5 0,20-1,0-3,-1 0,0-2,44-18,-52 17,0-2,-1 0,0-2,-1 0,0-1,24-23,-39 31,0 0,0 0,-1-1,1 1,-1-1,-1 0,0-1,0 1,0-1,-1 0,0 0,0 0,2-16,-4 18,-1 0,0 0,0-1,-1 1,1 0,-1 0,-1 0,1 0,-1 0,0 0,-1 0,1 0,-1 1,0-1,0 1,-1 0,0 0,0 0,-7-6,9 8,-2 0,1 1,0-1,0 1,-1-1,0 1,1 0,-1 1,0-1,0 1,0-1,0 1,0 0,0 1,-5-1,3 1,-1 0,1 0,0 1,0 0,-1 1,1-1,0 1,1 0,-9 4,2 1,0 0,1 0,0 1,0 0,1 1,0 0,1 1,-15 18,19-21,1 0,0 0,0 0,0 0,1 1,0-1,1 1,-1 0,2-1,-1 1,1 0,0 0,1 0,-1 1,2-1,0 8,2-4,-1-1,1 0,1 0,0 0,1 0,0 0,1-1,0 0,0 0,12 13,8 7,0-1,1-2,2-1,1 0,61 37,-71-52</inkml:trace>
  <inkml:trace contextRef="#ctx0" brushRef="#br0" timeOffset="-138125.65">12550 12795,'0'-14,"0"10,0 14,19 191,-2-38,-3 478,-14-610</inkml:trace>
  <inkml:trace contextRef="#ctx0" brushRef="#br0" timeOffset="-137420.86">12435 12930,'-7'-29,"2"10,1-3,1 0,1 0,1-1,1 1,1-1,7-40,-5 51,0-1,0 1,1 0,1 0,0 0,0 0,2 1,-1 0,1 0,1 1,0 0,0 0,16-13,-19 19,0-1,1 1,-1 1,1-1,0 1,0 0,1 0,-1 0,0 1,1 0,0 1,-1-1,1 1,0 1,0-1,0 1,-1 0,1 1,0-1,0 1,-1 1,1-1,0 1,-1 0,1 1,-1 0,0 0,0 0,0 0,0 1,-1 0,0 1,6 4,-3 0,-1 0,0 0,0 0,-1 0,0 1,-1 0,0 1,-1-1,0 1,3 14,-4-10,-1 0,0 0,-1 0,-1 0,0 0,-1 0,-3 17,-1-8,-1-1,-1 0,-1 0,-1-1,-1 0,-1 0,-1-1,0-1,-27 32,6-16,-44 38,31-31,44-41,3-3,2 1,-3 2</inkml:trace>
  <inkml:trace contextRef="#ctx0" brushRef="#br0" timeOffset="-135929.22">13188 13308,'16'10,"-4"-7,1 0,-1-1,0 0,0-1,1-1,-1 0,1 0,-1-2,20-3,-15 1,0 0,0-2,-1 1,0-2,-1 0,22-14,-21 10,0-1,-1 0,-1-1,0-1,-1 0,0-1,-1-1,13-21,-20 27,0 1,0-1,-1 0,-1 0,0 0,0-1,2-13,-5 17,1 0,-1 0,0 0,-1 0,0 0,0 0,-1 0,1 0,-1 0,-1 1,1-1,-5-6,6 12,0-1,0 0,0 1,0-1,-1 1,1-1,-1 1,1 0,-1 0,0-1,1 1,-1 0,0 1,0-1,1 0,-1 0,0 1,0-1,0 1,0 0,0-1,0 1,0 0,0 0,0 0,0 1,0-1,0 0,0 1,0-1,0 1,0 0,-2 0,-8 5,0-1,0 1,-20 14,23-14,-13 8,-1 1,2 2,0 0,-27 29,42-39,1 0,0 0,0 0,1 0,0 1,0 0,-5 15,8-17,-1-1,2 1,-1-1,0 1,1 0,0-1,1 1,-1 0,1-1,0 1,0-1,1 1,2 6,1-2,0 0,1 0,0 0,0-1,1 0,0 0,0-1,1 0,1 0,-1-1,1 0,0 0,1-1,-1 0,14 5,-11-6,0 0,1-1,-1 0,1-1,0 0,0-1,0-1,0 0,0-1,0 0,0-1,0 0,14-4,-8 0,0-2,0 0,0-1,-1-1,0 0,-1-2,0 0,-1-1,28-26,-22 17,-1-2,-1 0,-2-2,0 0,27-51,-42 70,-1 2,0 1,0-1,-1 0,1 1,-1-1,0 0,1-5,-9 15,-3 10,-180 333,165-303,7-10</inkml:trace>
  <inkml:trace contextRef="#ctx0" brushRef="#br0" timeOffset="-135515.25">13777 12930,'20'4,"-14"-1,0 0,0 1,0 0,0 0,-1 0,0 1,0-1,0 1,0 0,-1 1,0-1,0 1,0 0,-1 0,5 12,3 9,-2 1,9 41,-10-35,-1-9,20 86,82 205,-91-277</inkml:trace>
  <inkml:trace contextRef="#ctx0" brushRef="#br0" timeOffset="-135140.84">14154 12988,'0'0,"3"3,17 35,-2 1,-1 0,-2 1,-1 1,-3 1,-1-1,-2 2,3 58,-6 32,-17 179,5-184,4-50,3-17</inkml:trace>
  <inkml:trace contextRef="#ctx0" brushRef="#br0" timeOffset="-134784.9">14135 12998,'0'-5,"1"-1,1 1,-1 0,1-1,0 1,0 0,0 0,1 1,3-7,2-3,7-14,24-35,-32 53,1 0,0 0,1 1,0 0,0 0,14-8,-20 15,0 0,0 0,0 1,0-1,0 1,1 0,-1 0,0 0,1 0,-1 1,1-1,-1 1,0 0,1 0,-1 0,4 1,-1 1,-1-1,0 1,0 0,0 0,0 0,0 1,0 0,0 0,5 5,1 1,-1 1,0 1,-1 0,0 0,-1 0,0 1,6 14,-9-15,-1 0,0 1,-1-1,0 1,-1 0,-1 0,1 0,-2 0,0 0,0 1,-1-1,-1 0,0 0,-4 14,-4 9,-2-1,-1 0,-24 46,-14 2,17-29,33-51,-1 0,1 0,0 0,0 0,1 0,-1 1,0-1,1 0,-1 0,1 1,-1 3,3 4</inkml:trace>
  <inkml:trace contextRef="#ctx0" brushRef="#br0" timeOffset="-134068.6">14599 13444,'11'-6,"61"-16,-52 17,0 0,-1-2,23-10,-25 7,0 0,-1-1,-1-1,1-1,-2 0,0 0,22-29,-22 23,0-1,-1-1,-1 0,-1-1,15-43,-24 60,-1 0,1 0,-1 0,0 0,-1 0,1 0,-1-7,0 11,0-1,-1 1,1 0,0-1,-1 1,1 0,-1-1,1 1,-1 0,0 0,0 0,1-1,-1 1,0 0,0 0,0 0,0 0,0 1,0-1,0 0,-1 0,1 1,0-1,0 0,-1 1,1-1,0 1,-1 0,1-1,-1 1,-1 0,-2 0,0 0,-1 0,1 0,0 1,0 0,-1 0,1 0,0 1,0-1,0 1,0 1,1-1,-1 1,0-1,1 1,0 1,0-1,-6 6,-2 3,0 1,1-1,1 2,-15 23,17-23,0 1,1 1,1-1,0 1,1 0,1 0,0 1,2-1,-1 1,2 0,0 0,2-1,-1 1,6 25,-3-28,0 0,1 0,1 0,0-1,1 0,1 0,0 0,0-1,2 0,-1 0,1-1,1 0,0-1,1 0,-1-1,2 0,15 10,-15-12,1 0,-1-1,1 0,0-1,1-1,-1 0,1-1,0 0,0-1,0 0,0-2,0 1,20-3,-32 0,-4 2,2 0</inkml:trace>
  <inkml:trace contextRef="#ctx0" brushRef="#br0" timeOffset="-123700.1">17122 12297,'-5'1,"1"0,-1 0,0 0,1 1,-1 0,1 0,0 0,-1 0,1 1,0-1,0 1,-3 4,-8 3,-31 23,1 1,2 2,1 2,-43 52,58-57,0 2,3 0,1 2,2 1,1 1,-16 46,19-34,2 0,2 1,3 1,2 0,2 0,3 0,2 1,6 56,-4-93,1 0,1 0,0 0,1 0,1-1,0 0,1 0,16 29,-20-43,0 1,0-1,0 1,0-1,0 0,0 0,1 0,-1 0,1 0,-1-1,1 1,0-1,0 1,0-1,0 0,0 0,0 0,0-1,0 1,0-1,0 0,0 1,0-1,0-1,0 1,0 0,1-1,-1 0,0 1,5-3,4-2,0-1,1 0,-2-1,1 0,17-15,-17 13,-1-1,0-1,0 0,-1-1,0 0,-1 0,-1-1,0 0,-1 0,0-1,-1 0,0 0,4-19,-8 22,0 0,0 1,-1-1,0 0,-1 0,-1 0,1 0,-2 0,0 0,0 0,-1 0,0 1,0-1,-1 1,-1 0,0 0,0 1,-1-1,-7-8,6 9,0 1,-1 0,0 0,0 0,-1 1,1 1,-2 0,1 0,-1 0,-15-6,20 10,0 1,-1-1,1 1,0 0,-1 1,1-1,-1 1,1 0,0 0,-1 0,1 1,-1 0,1 0,0 1,0-1,-1 1,1 0,0 0,1 1,-1 0,0 0,1 0,-6 4,-4 6,1 1,0 0,1 1,0 1,1-1,1 2,-13 27,15-25,0 1,0 0,2 0,1 1,0 0,-2 35,7-20</inkml:trace>
  <inkml:trace contextRef="#ctx0" brushRef="#br0" timeOffset="-123137.44">17258 12829,'0'7,"2"21,-2 0,-2 0,0 0,-8 33,-32 108,41-166,-29 86,-4 20,35-111,1 0,-1 0,1 1,0-1,0 0,0 1,0-1,0 1,0 0,0 0,0 0,1 0,-1 0,0 0,1 0,2 0,0 0,17-6,0 1,1 2,0 0,-1 1,1 1,1 2,24 2,9 4,96 23,-133-24,-1 0,1-1,0-2,0 0,0-1,0-1,23-2,-39 1,1 0,-1-1,0 1,0-1,1 0,-1 0,0-1,-1 1,1-1,0 0,-1 0,1 0,3-6,3-2,-1-2,12-21,-3 2</inkml:trace>
  <inkml:trace contextRef="#ctx0" brushRef="#br0" timeOffset="-122735.69">17808 12955,'-5'-1,"0"1,-1-1,1 0,0-1,-6-1,9 2,-1-1,0 1,0 0,1 1,-1-1,0 0,0 1,0 0,0-1,0 1,0 0,0 1,0-1,1 0,-1 1,0 0,0-1,0 1,1 0,-1 1,0-1,-4 3,4-1,0 0,0 0,0 0,0 0,1 1,-1-1,1 1,0 0,0 0,-2 7,-11 44,13-46,-10 57,-6 108,12 73,5-131,1-107,-9 270,5-210</inkml:trace>
  <inkml:trace contextRef="#ctx0" brushRef="#br0" timeOffset="-122064.09">18446 13265,'-2'-32,"1"24,0 0,1 0,1-13,2 1,1 0,1-1,0 2,2-1,0 1,2 0,0 0,1 1,0 0,25-30,-33 46,-1 0,1 1,0-1,0 0,0 1,0-1,0 1,0 0,0-1,0 1,0 0,0 0,1 1,-1-1,0 0,1 1,-1 0,3-1,-2 1,-1 1,0-1,0 1,0-1,0 1,0 0,0 0,0 0,0 0,0 0,0 0,-1 0,1 1,0-1,-1 1,1-1,-1 1,1 0,-1 0,2 3,3 7,0 0,0 0,-2 1,0-1,0 1,-1 0,0 0,-1 0,-1 1,0 21,-2-5,-2 1,0-1,-13 49,7-47,-2 0,-1-1,-2 0,-29 49,17-40,-1-1,-55 59,74-90,3-2,0 1,-1-1,0 0,0-1,-1 0,1 0,-1 0,0 0,-1-1,-13 5,20-8,0-1,-1 0,1 1,0-1,0 0,-1 0,1 0,0 0,0 0,-1 0,1 0,0-1,0 1,-1 0,1-1,0 1,0-1,0 1,0-1,0 0,-1 1,1-1,-1-1,1 0,-1 0,1 0,0 0,0 0,0 0,0 0,0 0,1 0,-1 0,1-1,-1 1,1-3,-1-3,1 0,0 0,1 0,0 0,0-1,3-9,-1 11,-1-1,1 0,1 1,0 0,0 0,0 0,0 1,1-1,1 1,-1 0,1 0,0 1,0 0,0 0,8-5,-8 7,0 0,1 0,-1 1,1 0,0 0,0 0,0 1,0 0,0 0,0 1,0-1,0 2,0-1,0 1,0 0,0 0,11 5,4 2,0 1,0 2,-1 0,-1 1,0 1,-1 0,30 28,3 11,53 65,-24-22,-76-90,-2-2</inkml:trace>
  <inkml:trace contextRef="#ctx0" brushRef="#br0" timeOffset="-121094.72">19365 13109,'11'-13,"-2"7,-1 0,1 0,0 1,1 1,15-6,53-14,-47 16,15-5,234-61,-268 71,-8 2,0 0,1 0,-1 0,1 1,0 0,5 0,-65 0,16 2,-16-1,1 3,0 2,-83 20,133-25,0 0,0 1,0 0,0 0,0 0,0 1,1-1,-1 1,1 0,0 0,0 0,0 0,0 1,0-1,-3 7,-3 5,1 1,-9 25,10-25,-10 24,-29 79,40-103,2 0,0 1,1 0,0 0,1 22,2-38,0 1,0-1,0 0,0 1,0-1,1 0,-1 1,0-1,1 0,-1 1,1-1,0 0,-1 0,1 1,0-1,0 0,0 0,0 0,0 0,0 0,0 0,0-1,0 1,0 0,0 0,1-1,-1 1,0-1,0 1,1-1,-1 1,0-1,1 0,-1 0,1 0,-1 0,2 0,6 0,1 0,0-1,-1 0,14-4,-9 2,75-17,-43 9,0 2,92-6,-131 14,0 1,0 1,0-1,0 1,0 0,1 1,-2 0,1 0,0 1,0-1,-1 1,1 1,-1-1,0 1,0 0,0 1,-1-1,0 1,0 0,0 1,0-1,-1 1,0 0,0 0,0 0,-1 1,0-1,0 1,-1 0,1-1,-2 1,1 0,-1 1,1 7,-1 1,-1 0,-1 0,0 0,-1-1,-1 1,0 0,-1-1,-1 0,0 0,-1 0,-1-1,0 0,-16 23,10-19,-1 0,-1-1,0-1,-1-1,-1 0,0-1,-1-1,0-1,-26 13,-78 30,104-48,0-1,0-1,-1-1,1-1,-21 1,39-3,-1-1,0 0,1 0,-1 0,1 0,-1 0,1 1,-1-1,0 0,1 0,-1-1,1 1,-1 0,0 0,1 0,-1 0,1 0,-1-1,1 1,-1 0,1 0,-1-1,1 1,-1 0,1-1,-1 1,1-1,0 1,-1-1,1 1,0 0,-1-1,1 1,0-1,-1 0,1 1,0-1,0 1,0-1,0 1,0-1,-1 1,1-1,0 0,0 1,0-1,0 1,1-1,-1 0,0 0,3-8</inkml:trace>
  <inkml:trace contextRef="#ctx0" brushRef="#br0" timeOffset="-120428.02">20572 13167,'-26'53,"3"1,-19 61,34-88,2-1,1 1,1 0,1 1,1-1,3 46,0-65,0 1,0-1,1-1,0 1,1 0,-1 0,2-1,-1 1,1-1,0 0,0 0,1-1,0 1,0-1,1 0,10 10,-7-10,-1-1,0 0,1 0,0 0,0-1,1-1,-1 0,1 0,-1-1,1 0,0 0,0-1,13 0,-1-2,-1-1,0-1,0 0,0-2,-1 0,0-2,0 0,38-20,-37 16,0-2,-1 0,-1-1,0-1,0-1,-2 0,27-33,-37 40,0-1,-1 0,0 0,0 0,-1-1,-1 0,0 0,0 0,-1 0,-1-1,2-12,-3 17,-1 1,0-1,-1 1,0-1,0 1,0-1,0 1,-1 0,0-1,-1 1,1 0,-1 0,0 1,-1-1,1 1,-1-1,0 1,0 0,-1 1,0-1,-6-5,-1 2,0 1,0 0,0 1,-1 0,0 1,0 0,0 1,-1 1,1 0,-1 0,0 2,-15-1,-22 2,-97 11,128-9,-37 5,56-6,0-1,0 0,0 1,1-1,-1 1,0-1,0 1,1 0,-1-1,0 1,1 0,-1-1,0 1,1 0,-1 0,1 0,-1-1,1 1,0 0,-1 0,1 0,0 0,0 0,-1 0,1 1,0-2,-2 11</inkml:trace>
  <inkml:trace contextRef="#ctx0" brushRef="#br0" timeOffset="-110881.27">13268 10197,'0'-25,"5"-17,2 0,2 1,1 0,18-45,-31 97,1-1,0 0,1 1,-1 12,-1 13,-72 303,18-103,44-169,-6 107,25 66,0 4,-14-298,7 22,2 1,1-1,2 1,0-1,3 1,0 1,2 0,2 0,0 0,2 1,1 1,1 0,2 1,31-39,-38 54,0 1,1 0,0 1,1 0,0 1,0 0,1 1,0 0,0 1,1 1,0 0,0 1,1 0,-1 1,1 1,0 0,0 1,0 1,0 0,0 1,25 3,-15 1,1 0,-1 2,0 1,-1 1,0 1,40 21,-59-27,-1 0,0 1,1 0,-1 0,0 0,-1 0,1 1,-1-1,0 1,0 0,0 0,-1 0,0 0,0 1,0-1,-1 1,2 8,1 10,-2-1,1 42,-3-62,-1 26,0-1,-2 1,-1-1,-2 0,0 0,-20 49,18-57,-1 0,-1-1,-1 0,-1-1,0 0,-1-1,-1 0,-1-1,-27 23,15-18,-1-1,-1-1,0-1,-1-2,-1-1,-1-2,0 0,-47 10,77-22,-1 0,1-1,-1 1,1-1,-1 0,1 0,-1 0,1 0,-1 0,0-1,1 1,-4-2,5 2,0-1,0 0,0 0,0 0,0 0,1 0,-1 0,0-1,0 1,1 0,-1 0,0 0,1-1,0 1,-1 0,1-1,0 1,-1 0,1-1,0 1,0 0,0-3,0-56,-30 60,0 2,15 0</inkml:trace>
  <inkml:trace contextRef="#ctx0" brushRef="#br0" timeOffset="-108571.84">735 14415,'0'0,"-6"1,4 0,0 0,-1 1,1-1,1 0,-1 1,0 0,0-1,1 1,-1 0,1 0,-1 0,1 0,-2 2,-14 33,15-31,-17 47,3 0,2 1,-11 77,-2 169,15 177,12-489,2 1,0 0,0 0,1 0,0 0,1 0,1 1,-1-1,2 1,-1 0,1 1,1 0,12-15,13-11,66-59,-96 93,8-8,11-11,2 1,0 1,47-28,-68 45,-1 0,1 0,-1 1,1-1,-1 0,1 1,-1-1,1 1,0-1,-1 1,1 0,0 0,-1 0,1 0,0 0,-1 0,1 0,0 0,-1 1,1-1,0 1,-1-1,1 1,-1-1,1 1,-1 0,1 0,-1 0,0 0,1 0,-1 0,0 0,0 1,0-1,0 0,0 1,0-1,0 0,1 3,0 1,0 1,0-1,-1 1,0 0,0-1,0 1,-1 0,0 0,0 0,-1 8,-2 4,-1-1,-1 0,-1-1,0 1,-1-1,-1 0,0-1,-13 18,-4 2,-2 0,-34 33,25-31,-1-1,-2-1,-1-3,-62 39,84-62,9-5</inkml:trace>
  <inkml:trace contextRef="#ctx0" brushRef="#br0" timeOffset="-107615.54">1373 15121,'-16'3,"-15"6,0 2,1 2,0 0,1 2,1 1,0 2,-35 28,52-36,1-1,0 2,0-1,1 1,-14 23,19-27,0 0,1 0,0 1,0 0,0-1,1 1,0 0,1 0,-1 0,2 1,-1 11,1-18,0 0,1 1,-1-1,0 1,1-1,0 0,0 1,0-1,0 0,0 0,0 0,0 0,0 0,1 0,-1 0,1 0,0 0,3 3,-1-3,-1 0,1 0,0-1,0 1,-1-1,1 1,0-1,0 0,0-1,6 1,5 0,-1-2,0 0,1 0,-1-1,18-6,-10 2,-1-2,-1-1,1 0,-2-1,1-2,-1 0,-1-1,32-29,-49 42,-1-1,1 1,-1 0,1-1,-1 1,1-1,0 1,-1 0,1 0,0-1,-1 1,1 0,-1 0,1 0,0 0,0-1,-1 1,1 0,0 0,-1 0,1 1,0-1,-1 0,1 0,0 0,-1 0,1 1,-1-1,1 0,0 1,-1-1,1 0,-1 1,1-1,-1 1,1-1,-1 1,1-1,-1 1,1-1,-1 1,0-1,1 1,-1 0,0-1,0 1,1-1,-1 1,0 0,0-1,0 2,4 7,-1 1,3 19,-4-17,25 183,-16-90,-11-104,0 1,1-1,-1 1,0-1,0 1,1-1,-1 1,1-1,-1 0,1 1,-1-1,1 0,0 0,0 1,0-1,0 0,0 0,0 0,0 0,0 0,0 0,0 0,0 0,1-1,-1 1,0 0,1-1,-1 1,0-1,1 1,-1-1,1 0,-1 0,1 0,-1 1,1-1,-1 0,0-1,3 1,1-1,0 0,-1-1,1 1,0-1,0 0,-1-1,1 1,-1-1,0 1,6-6,3-4,-1-1,-1 0,0-1,-1 0,0 0,-1-1,8-19,5-14,16-59,4-42,-6-2,-7-2,11-185,-35 272,-5-83,-3 117,0 0,-2 0,-1 1,-18-51,24 81,0 0,0 1,0-1,-1 0,1 1,0-1,-1 0,1 1,0-1,-1 0,1 1,-1-1,1 1,-1-1,1 1,-1-1,1 1,-1 0,0-1,1 1,-2-1,2 1,-1 0,1 0,-1 0,1 0,-1 1,0-1,1 0,-1 0,1 0,-1 1,1-1,-1 0,1 0,0 1,-1-1,1 1,-1-1,1 0,0 1,-1-1,1 1,-3 3,0 0,1 1,0-1,-1 1,0 4,-3 10,2 0,0 1,1-1,-1 34,7 84,-2-114,83 688,-50-481,6 29,-22-145</inkml:trace>
  <inkml:trace contextRef="#ctx0" brushRef="#br0" timeOffset="-107082.21">2445 14929,'-10'12,"-11"26,2 0,1 1,-15 49,25-65,0-1,0-1,2 1,1 1,1-1,0 1,2 0,1 0,1-1,0 1,6 32,-2-29,2 0,0 0,2-1,0 0,2 0,14 25,-19-40,1-1,0 0,1-1,0 0,0 0,0 0,1-1,1 0,-1 0,1-1,0 0,0-1,1 0,0 0,0-1,0 0,18 4,-18-6,-1-1,1 0,0 0,0-1,0 0,-1-1,1 0,0 0,0-1,12-4,-8 0,0 0,0 0,-1-1,1-1,-2 0,13-11,11-12,-2-2,-2-2,36-48,-58 70,47-61,-12 11</inkml:trace>
  <inkml:trace contextRef="#ctx0" brushRef="#br0" timeOffset="-106698.88">3103 14455,'0'0,"-17"6,12-1,0 0,0 0,0 0,1 1,-1 0,1 0,1 0,-1 0,1 0,-4 11,0 4,0 0,-3 26,2 4,2 0,3 0,2 1,2-1,16 101,74 249,-83-370,10 38</inkml:trace>
  <inkml:trace contextRef="#ctx0" brushRef="#br0" timeOffset="-104574.99">3808 15151,'0'-4,"-1"-1,0 1,0 0,0 0,0 0,-1 0,1 0,-1 0,0 0,-4-6,0 3,1 0,-1 0,0 0,-7-6,6 8,0 0,-1 1,1-1,-1 1,0 1,0 0,0 0,-1 0,1 1,0 1,-1-1,0 1,1 1,-11 0,1 0,1 1,-1 2,1-1,0 2,0 0,-18 8,19-6,1 1,0 1,0 1,1 0,0 0,-23 22,31-26,0 1,1 0,0 0,0 0,0 0,1 1,0 0,0 0,0 0,1 0,0 1,1-1,0 1,0-1,0 1,0 14,3-17,-1 1,1-1,0 0,0 0,1 0,0 0,0 0,0-1,0 1,1-1,-1 1,1-1,1 0,-1 0,0 0,1 0,0-1,0 1,0-1,0 0,6 3,1 1,1-1,1 0,-1-1,1 0,0-1,26 5,-25-7,0 0,0-1,-1 0,1-2,0 1,0-2,0 0,-1 0,14-5,-19 4,-1 1,0-1,0-1,0 0,-1 1,1-2,-1 1,0-1,0 0,0-1,-1 1,0-1,0 0,0 0,-1-1,0 1,6-13,0-8,0-1,-2-1,-1 1,-2-1,4-55,-9-152,-2 174,-3-75,1-170,-2 341,10 732,45-110,-48-645,0 17,-2-37,1 7</inkml:trace>
  <inkml:trace contextRef="#ctx0" brushRef="#br0" timeOffset="-99211.24">10600 16806,'-7'-24,"5"12,-2 20,0 36,1 1,3-1,6 57,-3-54,41 437,-37-448,14 43,-4-16,-16-57,-1-4,-1-4,1 1</inkml:trace>
  <inkml:trace contextRef="#ctx0" brushRef="#br0" timeOffset="-97683.3">5161 16660,'0'0,"0"0,0 0,0 0,0 0,1 0,41-6,1 2,43 1,88 9,-92-3,1837 28,-1615-29,721-12,-220 1,-100 21,-616-8,108 0,-206-2,5 0</inkml:trace>
  <inkml:trace contextRef="#ctx0" brushRef="#br0" timeOffset="-96701.88">5538 18248,'0'0,"0"0,7 0,378-8,336-14,-133-14,-264 14,42 1,653-52,-367-24,-7-37,-293 59,-337 71,-11 2,-1 1,1 0,-1 0,1 0,0 1,-1-1,1 1,0 0,-1 0,7 1,-20 2,-112 15,65-8</inkml:trace>
  <inkml:trace contextRef="#ctx0" brushRef="#br0" timeOffset="-95903.99">6040 18616,'8'-1,"0"1,0-1,15-4,7 0,723-71,9 43,-340 17,61 0,297-16,-696 26,-1-3,1-4,-2-4,124-42,-206 59,1 0,-1 0,0 0,0 0,1 0,-1 0,0 0,1 0,-1 0,0 0,0 0,1-1,-1 1,0 0,0 0,1 0,-1 0,0-1,0 1,0 0,1 0,-1 0,0-1,0 1,0 0,0 0,0-1,0 1,1 0,-1 0,0-1,0 1,0 0,0 0,0-1,0 1,0 0,0-1,0 1,-11-8,-23-4,32 12,-22-6</inkml:trace>
  <inkml:trace contextRef="#ctx0" brushRef="#br0" timeOffset="-94699.13">16524 16177,'12'-3,"0"1,0-1,0 2,24-1,-7 0,249 3,4 24,-190-16,688 55,4-43,-743-21,665-13,-1-33,-635 38,38-4,166 1,-264 13,-8-2,-6 0,4 0</inkml:trace>
  <inkml:trace contextRef="#ctx0" brushRef="#br0" timeOffset="-93695.55">16871 18344,'0'0,"12"-6,25-6,0 2,64-9,78 1,376 1,-300 14,2059-135,-1601 77,-667 58,41-1,-150-3,27 5</inkml:trace>
  <inkml:trace contextRef="#ctx0" brushRef="#br0" timeOffset="-92696.86">17180 18586,'536'23,"-94"0,369-26,-350-2,-366 5,654-7,-7-34,-635 30,130-7,-222 19,-15-1</inkml:trace>
  <inkml:trace contextRef="#ctx0" brushRef="#br0" timeOffset="-84925.55">16727 16535,'-10'982,"11"-907,1-20</inkml:trace>
  <inkml:trace contextRef="#ctx0" brushRef="#br0" timeOffset="-83590.33">17615 16680,'-25'-5,"-1"1,0 0,-1 3,1 0,-34 3,-1 5,-65 16,123-23,-12 3,0 0,-1 1,1 1,1 1,-20 9,31-14,0 1,0 0,0 0,1 0,-1 0,1 1,0-1,-1 1,1-1,0 1,0 0,1 0,-1 0,1 0,-1 0,1 0,0 0,0 0,0 0,1 1,-1-1,1 0,-1 1,1-1,0 0,1 1,-1-1,1 0,-1 1,1-1,1 4,2 5,1-1,0 0,0-1,1 0,0 1,1-2,0 1,0-1,1 0,13 11,12 8,55 36,-31-24,-41-28,0 0,-1 1,0 1,-1 0,-1 1,14 19,-23-28,0 1,-1 0,0 0,0 0,0 0,-1 0,0 1,0-1,-1 1,0-1,0 1,-1 0,1-1,-2 1,1 0,-1-1,-1 1,1-1,-4 9,1-7,0 0,-1 0,0-1,0 1,-1-1,0 0,0-1,-1 0,0 0,-1 0,1-1,-1 0,-1 0,1-1,-1 0,1 0,-2-1,1 0,0-1,-1 0,1 0,-1-1,-13 1,19-3,0 0,0 0,1-1,-1 0,0 1,1-1,-1 0,0-1,1 1,-1-1,1 1,0-1,-1 0,1 0,-4-4,2 1,1 1,0-1,0 0,0-1,0 1,1-1,0 1,-3-10,1 1,0-1,2 1,-1-1,2 0,0 0,1 0,1-18,3 7,0 1,2 0,1 0,1 0,1 1,1 0,1 0,1 1,1 0,2 1,19-25,-6 11,2 2,2 1,1 1,2 1,56-39,-81 64,-6 3,-1 1,1 0,0-1,1 1,-1 1,0-1,1 0,-1 1,1 0,-1-1,1 1,4 0,-8 1,0 1,0-1,-1 0,1 1,0-1,0 0,0 1,0-1,0 1,0-1,0 0,0 1,0-1,0 1,0-1,0 0,0 1,0-1,0 1,0-1,0 0,0 1,1-1,-1 1,0-1,3 5,0-1,-1 0,0 1,0-1,0 1,-1 0,1 0,-1 0,0-1,0 7,1-1,6 57,-2-1,-4 1,-6 68,3-101,1-33,0-1,1 1,-1-1,0 1,0 0,0-1,1 1,-1-1,0 1,1-1,-1 1,0-1,1 1,-1-1,1 1,-1-1,1 0,-1 1,1-1,-1 0,1 1,-1-1,1 0,-1 0,1 1,1-1,17 5,-15-5,31 5,-1-1,1-2,0-2,59-6,-46-1,-1-2,87-28,-73 10,-43 18</inkml:trace>
  <inkml:trace contextRef="#ctx0" brushRef="#br0" timeOffset="-83219.81">18051 16660,'0'0,"0"0,-2 5,0 10,-2 17,-2 25,1 20,-2 10,0 5,-1 7,1 5,2 0,0-8,0-16,2-21</inkml:trace>
  <inkml:trace contextRef="#ctx0" brushRef="#br0" timeOffset="-82429.28">18582 16786,'67'-25,"-41"14,36-11,-54 20,0 1,0-1,0 1,0 1,0-1,0 1,0 1,0-1,10 3,-13-1,-1-1,0 1,1 0,-1 0,0 1,0-1,0 1,-1 0,1 0,-1 0,1 0,-1 1,0-1,0 1,-1 0,1 0,-1 0,0 0,0 0,0 1,1 5,2 7,-1-1,0 0,-2 1,2 26,-4-21,0 1,-1 0,-1-1,-1 1,-1-1,-1 0,-1 0,-1 0,-18 39,19-50,1-1,-2 0,1 0,-1-1,-1 0,0 0,0 0,0-1,-1-1,-1 1,1-1,-1-1,0 0,-1 0,1-1,-1 0,0-1,0-1,-1 1,-18 2,28-6,-5 1,-1 1,1-2,-1 1,1-1,-1 0,1 0,-1-1,1 0,-14-4,53 11,12 8,-1 2,-1 2,-1 1,0 3,-2 1,52 40,-88-61,0 1,0-1,0 0,0 0,0 0,1 0,-1 0,1-1,-1 0,1 0,0 0,6 1,-1-2</inkml:trace>
  <inkml:trace contextRef="#ctx0" brushRef="#br0" timeOffset="-81334.88">19413 16728,'32'-2,"-8"2,40-9,125-35,-134 29,-26 11,-23 4,0-1,0 0,0 0,8-3,-13 4,-1-1,0 1,0 0,0 0,1 0,-1 0,0 0,0 0,0 0,1 0,-1 0,0 0,0-1,0 1,1 0,-1 0,0 0,0 0,0 0,0-1,0 1,1 0,-1 0,0 0,0-1,0 1,0 0,0 0,0-1,0 1,0 0,0 0,0 0,0-1,0 1,-7-6,-14 0,5 4,-1 1,1 0,0 1,-1 1,-30 6,-78 25,84-19,-48 21,88-33,1 0,-1 0,0 0,1 0,-1 0,0 0,1 0,0 1,-1-1,1 0,0 0,-1 0,1 0,0 1,0-1,0 0,0 2,1 33,0-21,-3 38,1-21,4 49,-3-81,0 1,1 0,-1-1,0 1,1 0,-1-1,0 1,1-1,-1 1,1 0,-1-1,1 1,-1-1,1 0,0 1,-1-1,1 1,0-1,-1 0,1 0,0 1,-1-1,1 0,1 0,21 4,-18-4,34 4,-17-3,1 2,0 1,36 10,-52-12,0 1,0 0,-1 0,1 1,-1 0,0 0,0 0,0 1,-1 0,0 0,0 0,0 1,0 0,-1 0,7 12,-9-14,0 1,0-1,0 1,-1 0,1-1,-1 1,0 0,-1 0,1 0,-1 0,0 0,0 0,-2 9,0-7,0 1,0-1,-1 0,0 0,-1-1,1 1,-1-1,-7 9,-7 5,-1 0,0-1,-45 32,52-42,-35 29,21-16,-2-1,0-1,-47 25,63-40,4-4</inkml:trace>
  <inkml:trace contextRef="#ctx0" brushRef="#br0" timeOffset="-80670.33">20378 16710,'-25'1,"0"2,-1 0,1 2,1 1,-1 1,1 1,0 1,1 1,0 1,-28 19,34-19,2 0,-1 2,2 0,0 1,0 0,1 1,1 0,1 1,0 1,1 0,0 0,2 1,0 0,1 0,1 1,1 0,-6 33,11-48,-1 0,1 0,0 0,0 0,1 0,-1 0,1 0,0 0,0 0,0 0,0 0,1-1,0 1,-1 0,1-1,4 6,-2-5,0-1,0 1,0-1,0 0,0 0,0 0,1-1,0 0,-1 1,1-2,0 1,7 1,6 2,1-2,-1 0,1-1,-1-1,1-1,-1-1,1 0,-1-1,1-1,-1-1,0 0,31-13,-26 7,-1-2,0 0,0-1,-2-1,1-1,-2-1,0 0,33-39,-33 32,-2 0,0-2,-1 0,13-29,-21 36,0 0,-2 0,0-1,-1 0,-1 0,0 0,0-23,-4 39,0-1,0 1,0 0,0 0,-1-1,0 1,1 0,-1 0,0 0,0 0,-1 0,1 0,-1 0,0 0,1 0,-5-4,2 4,1 0,0 0,-1 1,0-1,0 1,0 0,0 0,0 0,0 1,0-1,-5 0,-5 0,1 0,-1 1,1 0,-1 1,0 1,1 0,-15 3,-4 3,1 2,-54 22,46-14</inkml:trace>
  <inkml:trace contextRef="#ctx0" brushRef="#br0" timeOffset="-79688.19">18428 17590,'0'0,"0"0,0 0,-2 3,-5 6,-4 5,1 0</inkml:trace>
  <inkml:trace contextRef="#ctx0" brushRef="#br0" timeOffset="-77146.92">5653 17116,'0'-3,"1"-1,-1 1,1 0,-1 0,0 0,-1 0,0-4,1-1,-9 287,0 10,11-130,1-95</inkml:trace>
  <inkml:trace contextRef="#ctx0" brushRef="#br0" timeOffset="-76041.8">6417 17154,'0'0,"-5"-4,1 1,-1 0,0 1,0-1,0 1,0 0,0 1,0-1,-7 0,-46-5,49 6,-17-1,-1 1,0 1,1 1,-1 1,1 2,0 0,0 2,-27 10,51-16,-1 1,1 0,-1 0,1 0,-1 1,1-1,0 1,0-1,0 1,0 0,0-1,0 1,0 0,1 1,-1-1,0 0,1 0,0 1,-2 3,2-3,1 0,0 1,0-1,0 1,0-1,0 0,1 1,-1-1,1 0,0 1,0-1,0 0,1 0,3 6,4 8,1-1,1 0,0-1,2 0,14 13,76 65,-71-65,18 13,-23-19,0 0,44 52,-67-69,0 0,0 1,-1-1,0 1,0 0,0 0,-1 0,0 1,0-1,-1 0,1 1,-1-1,-1 1,1 7,-2-5,0 0,0 0,-1 0,0 0,-1 0,0 0,0-1,-1 1,-5 9,-1-3,0 1,-2-2,1 1,-2-1,1-1,-2-1,0 0,0 0,-24 13,34-22,0-1,0 0,0 0,-1 0,1 0,-1-1,1 1,-1-1,1-1,-1 1,0 0,0-1,1 0,-8-1,9 0,0 0,0 0,0 0,0 0,0-1,0 0,0 0,0 1,0-1,1-1,-1 1,1 0,0-1,-1 1,1-1,0 0,1 0,-1 1,0-1,-1-6,-2-2,1-1,1 1,0-1,0 0,1 0,1-1,0 1,0 0,1 0,1 0,0-1,1 1,0 0,1 0,0 0,1 1,10-21,7-10,2 1,2 1,39-48,-38 53,-9 11,131-170,-112 150,3 2,54-46,-92 87,25-18,-26 19,0 0,0-1,0 1,0 0,0 0,1 0,-1 0,0 0,0 0,0 0,0-1,1 1,-1 0,0 0,0 0,0 0,1 0,-1 0,0 0,0 0,0 0,1 0,-1 0,0 0,0 0,0 0,1 0,-1 1,0-1,0 0,0 0,0 0,1 0,-1 0,0 0,0 0,0 1,-4 13,-19 34,2 1,3 1,2 1,-11 58,11-41,4-19,2 1,-5 72,15-121,0 0,0 0,0 0,1 0,-1 0,0 0,1 0,-1 0,0 0,1 0,-1 0,1 0,-1 0,1 0,0 0,-1-1,1 1,0 0,0 0,0-1,-1 1,1 0,0-1,0 1,0-1,0 1,0-1,0 0,0 1,0-1,0 0,0 0,0 0,0 0,0 0,2 0,6 1,0-1,-1-1,14-1,-11 0,104-15,130-38,-180 39,183-65,-125 37,-108 39</inkml:trace>
  <inkml:trace contextRef="#ctx0" brushRef="#br0" timeOffset="-75633.16">7025 17164,'0'0,"-2"7,-4 31,1 1,2 0,2 52,1-30,-4 123,-2 228,6-363,2-13</inkml:trace>
  <inkml:trace contextRef="#ctx0" brushRef="#br0" timeOffset="-75117.52">7596 17280,'1'-4,"0"0,0 1,1-1,-1 1,1-1,0 1,0 0,0-1,1 1,-1 0,5-4,-1-1,7-7,-1 0,2 0,0 2,0 0,1 0,1 1,0 1,1 1,0 0,22-8,-35 16,0 1,0 0,-1 0,1 0,0 1,0-1,0 1,0 0,0 0,0 0,0 1,0-1,0 1,0 0,6 2,-8-1,1-1,-1 1,1-1,-1 1,1 0,-1 0,0 0,0 0,0 1,0-1,0 1,-1-1,1 1,-1-1,0 1,1 0,-1 0,0-1,-1 1,1 0,0 5,1 8,-1 1,-1 0,-1 0,0-1,-1 1,-1 0,-9 29,1-10,-2-1,-26 49,27-61,-2 0,-23 30,29-43,-1 0,0 0,0-2,-1 1,0-1,0 0,-13 6,3-9,16-7,12-3,9 0,0 0,0 2,0 0,0 0,1 2,-1 0,1 1,-1 1,1 0,-1 1,1 1,28 9,2 6,67 34,-54-23,-33-19,-19-8</inkml:trace>
  <inkml:trace contextRef="#ctx0" brushRef="#br0" timeOffset="-74256.95">8379 17193,'14'-6,"180"-76,4-2,-178 78,-16 6,-14 4,-198 95,102-47,91-45,0 1,1 0,1 1,-1 0,1 1,1 1,-17 18,25-25,1 0,0 0,0 0,0 1,0-1,1 1,0 0,0 0,0-1,0 1,1 1,0-1,0 0,0 0,1 0,0 0,0 1,0-1,1 0,-1 0,1 0,0 1,1-1,-1 0,1 0,0-1,3 6,-2-5,0 0,1-1,-1 0,1 1,0-2,0 1,0 0,0-1,1 1,0-1,-1-1,1 1,0-1,10 4,6 1,1-1,30 4,-18-4,3 2,0 2,-1 2,0 1,-1 2,-1 1,0 2,62 44,-89-57,-1 0,0 0,0 1,0 0,-1 0,1 0,-2 1,1-1,-1 1,0 0,0 1,-1-1,5 14,-7-13,0-1,0 1,0 0,-1 0,0-1,-1 1,1 0,-2 0,1-1,-1 1,0-1,0 1,-1-1,-5 10,3-8,0 1,-1-1,0 0,0 0,-1-1,0 0,-1 0,1-1,-2 0,1 0,-1 0,0-1,0-1,-1 0,1 0,-1-1,0 0,0 0,-1-1,1-1,-1 0,0 0,1-1,-1 0,0-1,0 0,0-1,1 0,-1-1,-16-4,23 5,-1 0,1 0,0-1,0 1,1-1,-1 0,0 0,0 0,1 0,-1-1,1 1,0-1,0 0,0 0,0 0,0 0,1-1,0 1,-1-1,1 0,-2-6,-1-13</inkml:trace>
  <inkml:trace contextRef="#ctx0" brushRef="#br0" timeOffset="-73744.83">9528 17164,'0'0,"-10"8,-19 15,1 1,0 2,-42 52,60-66,1 1,0 0,1 0,1 1,0 0,1 1,1-1,0 1,1 0,0 0,-2 30,6-38,0-1,1 0,-1 0,1 0,1 0,-1 0,1 0,0-1,1 1,-1 0,1-1,0 0,0 1,1-1,0-1,0 1,0 0,0-1,1 0,-1 0,1 0,0-1,0 1,8 2,3 3,1-2,0 0,0-1,0 0,1-2,0 0,18 1,-13-3,1-1,-1-2,1 0,-1-1,1-2,-1 0,0-2,-1 0,1-1,-1-2,-1 0,1-1,-2-1,0-1,0-1,35-30,-49 37,0 0,0 0,-1-1,0 0,0 0,-1 0,0 0,7-16,-10 19,0 0,0-1,0 1,0-1,-1 1,1-1,-1 1,-1-1,1 0,0 1,-1-1,0 1,0-1,-1 1,1 0,-1 0,-4-9,-2 0,-1 1,-1-1,0 2,-1-1,0 1,0 1,-1 0,-1 0,0 2,0-1,-21-8,9 4,-2 3,0 0,0 1,0 2,-41-6,33 9,-1 2,-44 2,22 5</inkml:trace>
  <inkml:trace contextRef="#ctx0" brushRef="#br0" timeOffset="-57486.44">4794 14388,'0'0,"0"4,0 34,-13 366,-6-236,-9 141,27-292</inkml:trace>
  <inkml:trace contextRef="#ctx0" brushRef="#br0" timeOffset="-56828.55">4987 14678,'2'-1,"0"0,1 1,-1-1,1 0,-1-1,0 1,0 0,0-1,3-1,5-4,27-12,1 1,63-19,86-16,-134 39,-3 1,1 2,0 3,0 1,72 1,-122 6,0 0,-1 0,1 0,-1 0,1 0,-1 1,1-1,-1 0,1 0,-1 0,1 1,-1-1,0 0,1 1,-1-1,1 0,-1 1,0-1,1 0,-1 1,0-1,1 1,-1-1,0 1,0-1,1 1,-1-1,0 1,0-1,0 1,0-1,0 1,0-1,0 1,0 0,-1 24,-1-15,-8 57,-31 104,13-60,-34 166,-44 182,97-423</inkml:trace>
  <inkml:trace contextRef="#ctx0" brushRef="#br0" timeOffset="-55980.22">6126 14822,'0'-8,"-1"0,0 0,-1 0,-4-12,3 12,1 0,0 0,1 0,-2-14,3 16,1 0,-1 1,1-1,0 0,1 1,-1-1,1 1,0-1,1 1,-1 0,1 0,4-6,-1 4,-1 0,2 0,-1 1,1 0,-1 0,2 1,9-7,-2 4,0 0,1 1,0 1,1 0,-1 1,1 1,31-4,-38 7,0 1,1 0,-1 0,1 1,-1 0,1 1,-1 0,0 1,0 0,16 7,-20-7,0 0,-1 1,0-1,1 1,-1 0,-1 0,1 1,0-1,-1 1,0 0,0 1,-1-1,1 0,-1 1,-1 0,1 0,-1 0,3 9,-3-3,0 0,-1 0,-1 1,0-1,0 0,-1 0,-1 0,0 0,-1 0,0 0,-5 14,-9 15,-36 65,50-99,-40 70,-75 102,156-186,-20 4,1 0,-1 2,1 0,0 1,0 1,-1 0,24 6,-30-4,-1 0,0 1,0 1,0 0,0 0,-1 1,0 0,0 1,-1 0,0 0,0 1,14 16,-19-19,0 0,0 1,-1 0,1 0,-1 0,0 0,-1 0,0 0,0 1,0-1,-1 1,1 7,-1-3,-1 0,0 0,-1 0,0-1,-1 1,-5 20,-2-6,-2 0,0-1,-1 0,-1-1,-21 28,25-39,0 0,0-1,-14 13,19-21,0 0,0 0,0 0,0 0,0-1,-1 1,1-1,-1 0,1-1,-1 1,0-1,0 0,-6 1,1-2</inkml:trace>
  <inkml:trace contextRef="#ctx0" brushRef="#br0" timeOffset="-55426.73">6948 14629,'16'-14,"12"-5,0 0,0 2,2 1,0 1,1 1,0 2,1 2,1 0,-1 3,67-8,-88 14,39-1,-47 2,0 0,1 1,-1-1,1 1,-1 0,0 0,0 0,1 0,-1 0,0 1,4 2,-5-2,-1-1,0 1,1-1,-1 1,0-1,0 1,0 0,0-1,0 1,-1 0,1 0,0 0,-1 0,1 2,1 31,-1-25,-2 44,-9 82,-20 57,20-131,-47 259,-22 135,79-451,-5 27,0 33,6-54</inkml:trace>
  <inkml:trace contextRef="#ctx0" brushRef="#br0" timeOffset="-54537.79">7895 14813,'0'0,"7"-2,281-138,-110 48,-162 85,-1 0,1 0,20-4,-36 11,0 0,0 0,0 1,0-1,0 0,0 0,0 0,0 0,0 0,0 0,0 0,0 0,0 1,0-1,0 0,0 0,0 0,0 0,0 0,0 0,0 0,0 0,1 0,-1 0,0 1,0-1,0 0,0 0,0 0,0 0,0 0,0 0,0 0,0 0,1 0,-1 0,0 0,0 0,0 0,0 0,0 0,0 0,0 0,0 0,0 0,1 0,-1 0,0 0,0 0,0 0,0 0,0 0,0 0,0 0,0 0,1 0,-1 0,0 0,-12 10,-19 13,-167 85,134-77,-100 66,160-95,-1 1,1-1,0 1,1 0,-1 0,0 0,1 1,0-1,0 1,0 0,0 0,-4 8,7 14,-22 44,4 2,-13 105,31-171,-1-3,1-1,0 1,-1 0,1 0,1 0,-1 0,1 4,-1-7,0 1,1 0,-1-1,1 1,-1 0,0-1,1 1,-1 0,1-1,0 1,-1-1,1 1,-1-1,1 1,0-1,-1 0,1 1,0-1,0 0,-1 1,1-1,0 0,0 0,-1 0,1 0,0 0,0 0,0 0,-1 0,1 0,1 0,123-19,-83 11,60-5,-89 13,-1-1,0 2,1 0,-1 0,0 1,0 1,0 0,0 1,16 7,-21-8,-1 1,0 0,0 0,0 1,0-1,-1 1,1 0,-1 1,-1 0,1-1,-1 1,0 1,0-1,-1 1,1-1,-2 1,1 0,-1 0,0 0,0 0,-1 1,0-1,0 11,0 0,-2 0,-1 1,0-1,-1 0,-1 0,0 0,-2 0,-10 23,7-21,-2-1,0 0,-1-1,-1 0,-1 0,0-2,-1 0,-1 0,-21 15,1-5,-1 0,-1-3,-61 29,90-48,0 1,0-1,0 0,0-1,-1 1,1-2,-21 4,20-7</inkml:trace>
  <inkml:trace contextRef="#ctx0" brushRef="#br0" timeOffset="-53994.52">8861 14938,'-6'18,"-36"145,39-142,0-1,1 1,1 0,1 0,0-1,5 26,-2-35,0 1,1-1,0 0,1 0,0-1,0 0,1 0,0 0,1 0,1-1,-1 0,12 10,-9-10,1 1,1-2,0 1,0-2,0 0,1 0,0-1,0 0,22 5,-27-9,0-1,0 0,0 0,0 0,0-1,1-1,-1 1,0-1,0-1,0 1,-1-1,1-1,0 0,-1 0,1 0,-1-1,0 0,0 0,11-10,-10 7,0 0,-1 0,0-1,0-1,-1 1,0-1,-1 0,1 0,-2-1,1 1,-2-1,1 0,-1 0,3-20,-3 5,-2-1,-1 1,0-1,-2 1,-1-1,-1 1,-1 0,-2 1,0-1,-1 1,-2 0,-14-27,11 27,-1 1,-1 1,-1 1,0 0,-2 1,0 0,-2 2,0 0,-1 1,0 1,-38-20,48 31,-1 0,1 0,-1 1,0 1,0 0,0 1,0 0,-1 1,1 0,-1 1,1 1,0 0,-1 0,1 1,0 1,-21 7,0 2,1 2,0 1,1 2,-44 32,20-10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1:33.982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365 504,'-7'0,"-1"2,1-1,0 1,-1 0,1 0,0 1,0 0,0 1,-11 6,5-2,-6 3,1 1,0 1,1 0,0 1,1 1,1 0,1 1,0 1,1 1,0-1,2 2,0 0,-13 31,14-23,1-1,1 1,2 0,0 1,2 0,1 0,1 0,1 0,2 0,4 32,2-19,2-1,2 0,1-1,2 0,1-1,2 0,2-2,2 0,1-1,1-1,35 38,-50-63,1 0,0 0,1-1,0-1,0 1,0-2,1 1,0-2,1 1,-1-2,18 6,-18-8,0 0,1 0,-1-1,0-1,1 0,-1 0,1-1,-1-1,0 0,0-1,0 0,18-7,-8 0,0 0,0-2,-1 0,-1-1,0-1,20-20,3-7,47-61,-34 32,-3-2,-4-3,-2-1,-4-3,33-88,-51 105,-3-1,-3-1,-2-1,-4 0,-2-1,-3 0,-3-97,-6 127,-9-56,7 75,0 1,-1-1,-1 1,0 0,-10-19,13 31,1-1,-1 1,0 0,0 0,0 1,-7-7,9 9,0 1,0-1,0 0,1 1,-1-1,0 1,0-1,0 1,0 0,0-1,-1 1,1 0,0 0,0 0,0-1,0 1,0 0,0 1,0-1,0 0,0 0,0 0,0 1,0-1,0 0,0 1,0-1,0 1,0-1,0 1,0-1,0 1,0 0,1 0,-2 1,-2 2,0 1,1 0,0-1,0 1,0 1,0-1,1 0,0 1,-2 9,-8 55,10-62,-5 70,4 125,20 78,-15-259,29 270,-18-210,36 120,-45-187,1-1,1 1,0-1,1 0,13 21,-7-19</inkml:trace>
  <inkml:trace contextRef="#ctx0" brushRef="#br0" timeOffset="524.89">1563 716,'-2'-1,"-1"1,1-1,-1 0,1 0,-1 0,1-1,0 1,-4-4,-1 1,4 2,1 1,-1-1,0 1,0 0,0 0,0 0,0 0,0 0,0 1,0-1,-1 1,1 0,0 0,0 0,0 0,0 0,-1 1,1 0,0-1,0 1,0 0,0 1,0-1,0 0,1 1,-1 0,0-1,1 1,-1 0,1 0,0 1,0-1,0 0,-3 4,-3 7,0 1,0-1,1 1,1 1,0-1,1 1,1 0,0 0,-2 28,3-10,1 0,2-1,6 57,-2-61,2 1,1-1,0-1,3 1,0-2,28 52,-31-65,1-1,0 1,1-1,0-1,1 0,0 0,1-1,0 0,1-1,0 0,0-1,1 0,0-1,0-1,19 7,-27-11,0-1,0 0,0 0,1 0,-1 0,0-1,1 0,-1 0,0-1,0 1,1-1,-1 0,0-1,0 1,0-1,0 0,6-4,-6 3,1-1,-1-1,0 1,0-1,-1 1,1-1,-1-1,0 1,-1-1,1 1,-1-1,0 0,2-9,5-13,-2-2,-1 1,-2-1,-1 0,-1-1,-1 1,-2-1,-1 1,-1 0,-2-1,-1 1,-15-50,17 72,-1-1,0 1,0 0,0 0,-1 0,0 1,-1 0,0 0,-11-10,15 14,-1 1,1 0,-1 0,0 0,1 0,-1 1,0-1,0 1,-1 0,1 0,0 0,0 0,0 0,-1 1,1-1,0 1,-1 0,1 0,0 0,-1 1,1-1,0 1,0 0,-1 0,1 0,0 0,0 0,0 1,-4 2,6-3,-1 0,1 0,0 0,-1 1,1-1,0 0,0 1,0-1,-1 1,2 0,-1-1,0 1,0 0,0-1,0 5,-2 9</inkml:trace>
  <inkml:trace contextRef="#ctx0" brushRef="#br0" timeOffset="931.54">2540 552,'-15'0,"-14"2,1 1,-1 2,1 1,0 1,1 1,-1 1,-43 23,50-21,1 1,0 0,1 1,1 2,0 0,1 0,0 2,1 0,1 1,-13 20,23-30,1-1,-1 1,1 0,1 0,-1 1,1-1,1 0,0 1,0 0,0 0,1-1,1 1,-1 0,1 0,1 0,0 0,0 0,1 0,0-1,0 1,1-1,0 1,1-1,0 0,0 0,0-1,8 10,127 147,-47-62,-91-100,1-1,-1 1,0 0,1 0,-1-1,0 1,0 0,0 0,0 0,-1 0,2 4,-2-4,0-1,-1 0,1 0,0 0,-1 0,1 1,-1-1,1 0,-1 0,1 0,-1 0,0 0,0 0,1 0,-1-1,0 1,0 0,0 0,0 0,0-1,0 1,0-1,-2 2,-16 8,-1-1,0 0,0-1,-41 9,-87 9,95-20,13-2</inkml:trace>
  <inkml:trace contextRef="#ctx0" brushRef="#br0" timeOffset="2097.94">2568 736,'10'18,"7"14,-2 0,-1 1,-2 1,-1 0,-2 0,-1 1,-2 0,3 68,-11 162,2-265,0 1,0-1,0 1,0-1,0 1,0-1,0 1,0-1,0 1,0-1,0 1,0-1,0 1,0-1,0 1,0-1,1 1,-1-1,0 1,0-1,1 1,-1-1,0 1,1-1,-1 0,0 1,1-1,-1 0,1 1,-1-1,0 0,1 0,-1 1,1-1,-1 0,1 0,-1 0,1 1,-1-1,1 0,-1 0,1 0,-1 0,1 0,-1 0,1 0,-1 0,1 0,-1-1,1 1,-1 0,1 0,-1 0,2-1,28-19,-26 17,66-57,76-85,-1-1,-130 136,-14 10,-1 0,0 0,0 0,1 0,-1 0,0 0,0 0,1 0,-1 0,0 0,1 0,-1 0,0 0,0 0,1 0,-1 0,0 0,0 0,1 0,-1 0,0 1,0-1,1 0,-1 0,0 0,0 0,0 1,1-1,-1 0,0 1,1 1,0 1,-1 0,1-1,-1 1,1 0,-1 0,0 0,0 2,0 7,1 79,-1-44,1 0,3 1,10 47,-14-93,0 0,1-1,-1 1,0 0,1-1,-1 1,1-1,0 1,0 0,0-1,-1 0,1 1,0-1,1 1,-1-1,0 0,0 0,1 0,-1 0,0 0,1 0,-1 0,1 0,1 0,1 0,-1-1,0 0,0 0,0 0,0-1,0 1,0-1,0 0,0 0,0 0,0 0,0 0,3-3,15-7,0-2,-1 0,-1-1,-1-1,28-29,78-99,-85 95,-20 24,24-26,-43 50,0 0,0 0,0 0,1-1,-1 1,0 0,0 0,1 0,-1 0,0 0,0 0,1 0,-1-1,0 1,0 0,1 0,-1 0,0 0,0 0,1 0,-1 0,0 0,1 0,-1 0,0 1,0-1,1 0,-1 0,0 0,0 0,1 0,-1 0,0 1,0-1,0 0,1 0,-1 0,0 0,0 1,0-1,1 0,6 13,-5-10,11 24,-1-3,1 0,1 0,1-1,20 24,-30-41,0-1,0 0,0 0,1-1,0 0,-1 0,1 0,1 0,-1-1,1 0,-1-1,1 1,0-1,0 0,0-1,0 0,0 0,0 0,0-1,0 0,10-1,-4-2,1-1,-1 0,0-1,0 0,-1-1,1-1,-1 1,-1-2,1 0,-1 0,15-16,13-15,51-64,-85 96,-5 7,103-136,-91 118,-1 0,-1-1,0-1,-2 1,12-39,-19 53,0 0,0-1,0 1,-1-1,0 1,0-1,0 1,-1 0,0-1,0 1,-1 0,1-1,-4-7,3 10,1 1,0 0,-1 0,1 0,-1 0,0 0,0 0,0 0,0 0,0 0,0 1,0-1,0 1,-1 0,1 0,-1 0,1 0,-1 0,1 0,-1 1,1-1,-1 1,0-1,1 1,-1 0,0 0,1 1,-1-1,-3 1,-3 1,1 1,0 0,-1 1,1 0,1 0,-1 0,1 1,-1 0,1 1,1-1,-1 1,1 1,-7 8,-5 8,0 0,-22 43,29-48,1 0,1 0,1 1,1 1,0-1,-6 36,13-54,-1 1,1-1,0 0,0 0,-1 0,1 0,0 0,0 0,0 0,0 1,1-1,-1 0,0 0,0 0,1 0,-1 0,0 0,1 0,-1 0,1 0,0 0,-1 0,1 0,0 0,-1 0,1-1,0 1,0 0,0-1,0 1,1 0,0 0,1-1,-1 0,1 0,-1 0,1 0,-1 0,1-1,-1 1,1-1,-1 1,0-1,1 0,2-2,50-23,-33 15,1 0,45-14,-62 23,0 1,-1-1,2 1,-1 1,0-1,0 1,0 0,0 1,0-1,0 1,0 0,0 1,0-1,0 1,-1 0,11 6,-11-4,0 0,-1 0,1 0,-1 1,0-1,-1 1,1 0,-1 0,0 1,0-1,-1 1,1-1,-1 1,0 0,-1 0,1 0,-1 0,-1 0,1 8,0 8,-1 0,0 1,-2-1,-5 23,-1-10,-1-1,-2 1,-1-2,-2 1,-1-2,-30 47,3-15,-101 116,131-167,-58 61,63-67,0-1,-1 0,0 0,0-1,0 0,-1 0,-17 6,24-10,-1-1,1 1,-1-1,0 1,1-1,-1 0,0 0,1 0,-1 0,1 0,-1-1,0 1,1-1,-1 0,1 0,-1 0,-2-1,-10-10</inkml:trace>
  <inkml:trace contextRef="#ctx0" brushRef="#br0" timeOffset="6312.21">1370 2128,'0'-1,"0"0,0 0,0 0,0 0,0 0,0 0,0 0,-1 0,1 0,0 0,-1 0,1 0,-1 0,1 0,-1 0,1 0,-1 0,0 1,1-1,-1 0,0 0,0 1,1-1,-1 0,0 1,0-1,0 1,0-1,0 1,0 0,0-1,-2 1,0-1,0 1,0 0,1 0,-1 0,0 1,0-1,0 1,0-1,0 1,1 0,-1 0,-3 2,-10 5,0 2,1-1,0 2,-16 15,-53 56,55-50,1 2,2 1,1 1,2 1,2 1,1 1,2 1,-18 56,32-84,0 1,1 1,0-1,1 0,1 1,0-1,1 1,1 17,0-25,0 0,1 0,0 0,0 0,0 0,0 0,1-1,0 1,1-1,-1 0,1 0,0 0,0 0,0-1,1 0,-1 1,1-2,0 1,9 5,-2-3,0-1,-1 0,2 0,-1-1,0-1,1 0,0 0,-1-2,1 1,0-2,0 0,14-1,-10-1,-1-1,1 0,0-2,-1 1,0-2,0 0,-1-1,28-17,-30 15,-1 1,1-2,-2 0,0 0,0-1,-1-1,0 0,-1 0,15-25,-19 26,0 1,-1-1,0 0,-1 0,0 0,0 0,-1-1,-1 1,0-1,-1 1,0-1,-1 0,-3-20,3 24,-1 1,0-1,-1 0,1 1,-1 0,-1-1,1 1,-1 1,-1-1,1 0,-1 1,0 0,-1 0,1 1,-1-1,0 1,0 0,-1 1,0 0,0 0,0 0,0 1,0 0,-1 0,1 1,-1 0,0 0,1 1,-1 0,0 0,0 1,0 0,0 0,0 1,0 0,-12 3,11-1,0 0,1 1,0 0,0 0,0 1,0 0,1 0,0 1,0-1,0 2,1-1,0 1,0 0,1 0,-1 1,-4 10,-8 22</inkml:trace>
  <inkml:trace contextRef="#ctx0" brushRef="#br0" timeOffset="6764.46">1930 2245,'-5'16,"-27"89,-26 159,58-263,-1 1,1 0,0-1,0 1,0-1,0 1,0 0,0-1,0 1,0 0,1-1,-1 1,1-1,-1 1,1-1,1 4,-1-4,1 0,-1 0,0-1,1 1,-1 0,1 0,-1-1,1 1,-1-1,1 1,0-1,-1 0,1 1,0-1,-1 0,1 0,2-1,36-1,0-2,72-17,29-5,-79 24,-44 2,0 0,-1-1,27-6,-38 6,-1-1,0 0,1-1,8-4,0-3</inkml:trace>
  <inkml:trace contextRef="#ctx0" brushRef="#br0" timeOffset="7154.98">2385 2284,'0'0,"-14"5,10-1,0 0,0 0,0 1,0 0,1-1,-1 1,1 1,1-1,-1 0,-2 9,-3 10,-5 29,9-36,-71 503,70-461,4-14</inkml:trace>
  <inkml:trace contextRef="#ctx0" brushRef="#br0" timeOffset="7623.76">2684 2428,'3'0,"-1"-1,0 0,0 0,0 0,0 0,0 0,0 0,3-3,7-4,32-12,1 2,0 1,84-18,-123 34,-1 0,0 0,0 1,1 0,-1 0,0 0,0 0,7 2,-10-1,0 0,0-1,0 1,0 0,-1 0,1 0,0 0,-1 0,1 0,-1 1,1-1,-1 1,0-1,1 1,-1-1,0 1,0-1,0 1,0 0,0 0,-1 0,1 0,-1-1,1 1,0 3,0 7,0-1,-1 1,0-1,-1 1,-1-1,1 1,-2-1,0 1,-7 18,-2 2,-2-2,-21 34,15-31,-40 52,48-71,0-1,0 0,-1-1,-1-1,0 0,-17 10,9-14,15-8,11-8,-1 9,-1-1,1 0,-1 1,1-1,-1 1,1 0,-1 0,1 0,0 0,-1 0,1 0,-1 1,3 0,2 0,223 35,-21-3,-205-32,89 5,-85-6</inkml:trace>
  <inkml:trace contextRef="#ctx0" brushRef="#br0" timeOffset="8088.72">3854 2438,'-10'5,"1"0,0 0,1 1,-1 0,1 0,0 1,1 0,-13 15,17-18,0 0,1 0,0 1,-1-1,1 1,1 0,-1 0,1-1,0 1,0 0,0 0,1 0,-1 0,1 0,0 0,1 0,-1 0,1 0,0 0,2 6,2 3,1 0,1 0,0 0,0 0,2-1,0-1,11 14,80 77,-66-71,-33-31,1 1,-1-1,1 1,-1-1,0 1,1 0,-1 0,0 0,0 0,0 0,0 0,-1 0,1 0,0 0,-1 0,0 0,1 0,-1 0,0 3,-1-2,1 0,-1-1,0 1,0-1,0 0,0 1,-1-1,1 0,0 1,-1-1,0 0,1 0,-1 0,0-1,-4 4,-7 4,0-1,0 0,-1-1,0 0,-28 8,7-4</inkml:trace>
  <inkml:trace contextRef="#ctx0" brushRef="#br0" timeOffset="2687.84">5381 532,'10'13,"0"3,0 0,-1 1,0 0,-2 0,7 21,-3 2,10 56,-13-37,-2 0,-4 0,-8 114,-5-82,-41 166,44-233,8-24,0 0,0 0,0-1,0 1,0 0,0 0,0 0,0 0,0 0,0 0,-1 0,1 0,0 0,0 0,0-1,0 1,0 0,0 0,0 0,0 0,0 0,0 0,-1 0,1 0,0 0,0 0,0 0,0 0,0 0,0 0,0 0,0 0,-1 0,1 0,0 0,0 0,0 0,0 0,0 0,0 0,0 0,0 0,-1 0,1 0,0 0,0 0,0 0,0 0,0 0,0 1,0-1,0 0,0 0,0 0,0 0,-1 0,1 0,0 0,0 0,0 0,0 1,0-1,0 0,0 0,0 0,-2-45,35-384,-1 85,-32 336,0 7,0 1,0-1,-1 0,1 0,1 1,-1-1,0 0,0 0,0 0,0 1,0-1,1 0,-1 1,0-1,0 0,1 0,0 0,0 1,0 1,0-1,0 1,0-1,1 1,-1-1,0 1,0 0,0 0,0-1,-1 1,1 0,0 0,1 2,48 48,-3 3,75 109,60 137,-161-263,-8-14,20 33,-30-52,0 0,1 0,-1 0,1 0,-1-1,1 0,0 0,1 0,7 4,-11-6,0-1,0 1,1-1,-1 1,0-1,0 0,1 0,-1 1,0-1,1 0,-1 0,0-1,0 1,1 0,-1 0,0-1,0 1,1 0,-1-1,0 1,0-1,2-1,0 0,-1 0,1 0,-1-1,0 1,1-1,-1 0,0 0,1-3,5-8,-1-1,0 0,-1-1,6-24,9-70,-15 73,1-4,129-601,-102 531</inkml:trace>
  <inkml:trace contextRef="#ctx0" brushRef="#br0" timeOffset="3420.07">6743 262,'1'18,"0"0,2 0,5 22,2 10,19 162,-8 2,-16 411,-5-853,1 56,4-133,1 212,21-112,-22 179,1-1,2 2,0-1,2 1,1 1,24-42,-28 55,0 1,1-1,0 2,1-1,0 1,0 1,1-1,0 2,0-1,1 1,0 1,0 0,0 1,1 0,0 0,17-3,-23 7,0 0,1 0,-1 0,1 1,-1 0,1 0,-1 1,0 0,1 0,-1 0,0 1,0 0,0 0,0 1,0-1,0 1,0 1,-1-1,0 1,0 0,0 0,0 0,0 1,-1-1,0 1,0 1,0-1,5 11,-1 0,0-1,-2 1,0 1,-1-1,0 1,-2 0,4 31,-6-23,-1 0,-1 0,-1 0,-10 47,1-32,-1 0,-2-1,-2 0,-2-2,-1 0,-31 45,45-74,-1 2,-1-1,0 1,-1-1,-9 8,30-28,0 1,1 1,-1 0,29-14,-31 19,-1 0,0 0,1 1,0 1,-1 0,1 0,0 1,0 0,17 1,-15 2,0 0,0 1,0 0,0 1,0 0,-1 1,0 1,0 0,0 1,19 14,-25-17,-1 1,1-1,-1 1,0 1,0-1,0 1,-1 0,0 0,0 0,0 0,-1 1,0 0,-1 0,1-1,-1 2,0-1,-1 0,0 0,0 0,0 1,-2 9,-1-1,-1-1,-1 0,0 0,-2 0,1-1,-2 1,0-1,0-1,-17 22,3-6,-2-1,-1-2,-33 29,26-28,-1-2,-1-1,-42 21,54-33,-1-1,-1-1,0-1,-1-1,1-1,-37 5,54-11,-1 0,1-1,-1 0,1 0,-1 0,1-1,0 0,-1 0,1 0,0-1,0 0,0-1,0 1,0-1,0 0,-6-5,-19-22</inkml:trace>
  <inkml:trace contextRef="#ctx0" brushRef="#br0" timeOffset="4264.15">7816 358,'4'6,"42"48,-18-22,-2 1,41 66,-14 13,61 182,-45-107,-5-32,-59-147,-2-10,2-18,-4 13,131-480,-40 172,-86 291,0 4,-1-1,0 0,-2 0,2-42,-6 58,-1 5,0 7,2-7,0 0,0 0,0 0,0 0,0 0,0 0</inkml:trace>
  <inkml:trace contextRef="#ctx0" brushRef="#br0" timeOffset="8628.19">3815 2584,'0'0,"22"-9,-8 2,220-78,-185 71,0 2,99-11,-147 23,0 0,1 0,-1 1,0-1,0 0,1 0,-1 1,0-1,0 1,0-1,0 1,0 0,0-1,1 1,-2 0,1 0,0 0,0-1,0 1,0 0,0 0,-1 0,1 1,0-1,-1 0,1 0,-1 0,1 0,-1 1,0-1,1 0,-1 0,0 0,0 1,0 1,1 8,0 1,-1-1,-2 14,1-8,0 22,2 0,1 0,2 0,2 0,17 61,-22-97,-1-1,1 0,0 1,0-1,0 0,0 0,0 0,1 0,-1 0,1 0,-1 0,1 0,0 0,-1-1,1 1,0 0,0-1,0 0,1 0,-1 1,0-1,0-1,1 1,-1 0,0 0,1-1,-1 1,1-1,-1 0,0 0,1 0,-1 0,1 0,-1-1,1 1,-1-1,4-1,2 0,-1-1,1 0,-1-1,0 0,0 0,-1 0,1-1,-1 0,0 0,9-10,-11 10,1 0,-1-1,0 0,0 1,0-1,-1-1,0 1,0 0,-1-1,0 1,0-1,0 0,-1 0,0 0,0 0,-1 0,0 0,0 0,0 0,-1 0,0 1,-1-1,1 0,-1 0,-1 1,1-1,-1 1,0 0,-1 0,1 0,-9-10,1 2,-1 2,0 0,0 0,-1 1,-25-16,29 22</inkml:trace>
  <inkml:trace contextRef="#ctx0" brushRef="#br0" timeOffset="9070.65">4887 2478,'3'3,"-1"0,0 0,-1 0,1 1,-1-1,1 1,-1 0,0-1,0 1,0 7,1 0,4 24,3 50,-1 1,-8-82,1 0,0 0,0 0,0 0,0 0,1 0,-1 0,1 0,0-1,0 1,1-1,-1 1,1-1,0 0,-1 0,1 0,1 0,-1-1,4 3,-1-1,1-1,0 0,0-1,0 0,1 0,-1 0,0-1,1 0,12 0,-10-1,0 1,1-2,-1 0,0 0,0-1,0 0,0-1,-1 0,13-5,-16 5,-1-1,1 1,-1-1,0 0,0 0,-1 0,1 0,-1-1,0 0,0 0,-1 0,1-1,-1 1,0-1,-1 0,3-6,-2 1,0 1,-1 0,0-1,-1 1,0-1,-1 1,0-1,0 0,-1 1,-1-1,-3-13,2 11,-1 0,-1 1,0 0,-1 0,0 0,-1 1,0-1,-16-17,16 21,0 1,0 0,-1 0,0 1,0 0,0 1,-1-1,0 2,0-1,0 1,-16-4,17 6,0 0,0 1,0 0,0 1,0 0,-1 0,1 1,0 0,0 0,0 1,1 0,-1 1,0-1,1 1,-13 8,-6 5</inkml:trace>
  <inkml:trace contextRef="#ctx0" brushRef="#br0" timeOffset="9646.6">5680 2768,'14'-7,"379"-130,-168 64,-210 68,-11 2,1 1,0 0,0 1,0-1,1 1,-1 0,0 0,0 0,1 1,-1 0,8 1,-13-1,0 0,0 0,0 0,0 0,0 0,0 0,0 0,0 0,0 0,0 0,0 0,0 0,0 0,0 0,0 0,0 0,0 1,0-1,0 0,0 0,0 0,0 0,0 0,0 0,0 0,0 0,0 0,0 0,0 0,0 0,0 0,0 0,0 1,0-1,0 0,0 0,0 0,0 0,0 0,0 0,0 0,0 0,0 0,0 0,0 0,0 0,1 1,1-1</inkml:trace>
  <inkml:trace contextRef="#ctx0" brushRef="#br0" timeOffset="10100.21">6994 2168,'0'0,"0"0,-4 0,-2 3,1-1,0 1,0 0,0 0,1 0,-1 1,1-1,0 1,-4 5,0-2,-16 16,1 1,1 1,1 1,1 1,-30 55,43-67,0-1,2 1,0 1,0-1,1 1,-1 18,4-23,0 0,1 0,1 1,0-1,0 0,1 0,1 0,0 0,7 17,-9-25,0-1,0 1,0-1,0 1,0-1,1 0,0 0,-1 0,1 1,0-2,0 1,0 0,0 0,0-1,0 1,0-1,1 1,-1-1,1 0,-1 0,1 0,3 0,-2 0,0-1,0-1,0 1,0 0,0-1,0 0,0 0,-1 0,1 0,0-1,0 1,-1-1,1 0,3-3,7-4,-2-1,1-1,-1 0,0 0,-1-1,-1-1,0 0,0 0,-2-1,9-16,-16 28,0 0,0 0,0 0,0 0,-1 0,1 0,-1 0,1 0,-1 0,0 0,0 0,0-1,0 1,0 0,-1 0,0-4,0 5,1 0,-1-1,0 1,0 0,0 0,0 0,0 0,0-1,0 1,0 1,0-1,-1 0,1 0,0 0,-1 1,1-1,0 0,-3 0,-1 0,-1 0,0 0,0 1,0-1,-1 1,1 1,0-1,0 1,0 0,-7 2,-11 5,0 1,0 2,1 0,1 1,0 1,1 2,0 0,-22 21,8-3</inkml:trace>
  <inkml:trace contextRef="#ctx0" brushRef="#br0" timeOffset="10443.68">7197 2264,'1'18,"2"31,-2-34,-1 1,2-1,5 26,-6-37,1 0,-1 0,1 0,0 0,0 0,0 0,0-1,1 1,-1-1,1 0,0 1,0-1,0 0,0-1,1 1,-1-1,8 5,3-2,0 1,0-2,1 0,-1-1,1 0,0-1,24 0,-4-2,-1-2,43-7,-51 4,0-1,0-1,-1-2,0 0,0-1,25-16,-17 6</inkml:trace>
  <inkml:trace contextRef="#ctx0" brushRef="#br0" timeOffset="10833.83">7700 2090,'0'0,"0"2,0 8,-2 16,0 19,0 12,-2 11,-1 12,0 14,1 3,1-7,1-10,1-12,2-15,1-15</inkml:trace>
  <inkml:trace contextRef="#ctx0" brushRef="#br0" timeOffset="11288.05">8279 2012,'3'-1,"0"-1,-1 1,1 0,0 0,0 0,0 0,0 0,0 0,0 1,5-1,7-1,56-11,115-8,-180 21,0 0,0 0,0 0,0 1,0 0,0 0,0 0,9 4,-12-3,-1-1,1 1,0 0,0 0,-1 0,1 0,-1 0,1 0,-1 1,0-1,0 1,0 0,-1 0,1 0,0-1,-1 1,1 4,1 4,0-1,-1 1,-1 0,0 0,0 0,-1 0,0 0,-1 0,-1 0,1 0,-2-1,-5 17,2-8,-1 1,-2-2,0 1,0-1,-24 32,18-32,0-1,-1-1,-1 0,0-1,-20 13,23-19,1 0,-2-1,0 0,0-1,0-1,0 0,-30 5,45-10,-1-1,0 0,0 0,0 1,0-1,0 0,1 0,-1 0,0 0,0 0,0 0,0 0,0-1,1 1,-1 0,0 0,0-1,0 1,0 0,1-1,-1 1,0-1,0 0,1 0,-1 1,1-1,0 0,0 1,0-1,0 0,0 1,0-1,0 0,0 0,0 1,0-1,0 0,0 1,1-1,-1 0,0 1,1-1,-1 0,0 1,1-2,2-2,-1 1,1-1,0 0,0 1,0-1,1 1,4-4,-2 3,1 1,-1 0,1 0,0 0,0 1,0 0,0 0,0 1,1 0,-1 0,10 1,-5 0,0 2,0-1,0 2,-1-1,1 2,13 5,8 6,-1 2,0 1,43 33,-68-46,1 0,0 0,0 0,1-1,-1-1,1 1,0-1,17 3,2-3</inkml:trace>
  <inkml:trace contextRef="#ctx0" brushRef="#br0" timeOffset="12091.21">9303 2003,'2'1,"1"-1,-1 0,1 0,-1 0,0-1,1 1,-1-1,5-1,4 0,190-41,-96 20,-94 20,-6 2,0-1,1 1,-1 1,0-1,1 1,8 0,-26-1,-1 1,1 1,-1-1,-13 4,14-2,-318 57,326-59,-1 1,1 0,-1 1,1-1,-1 1,1 0,0 0,-1 0,1 1,0-1,1 1,-1 0,0 0,1 0,0 1,0-1,0 1,0 0,0 0,1 0,-1 0,1 0,0 0,1 1,-1-1,1 1,-2 8,-2 11,1 0,1 0,0 40,3-62,0-1,0 1,0-1,0 0,1 1,-1-1,1 0,-1 1,1-1,-1 0,1 0,0 1,0-1,-1 0,1 0,0 0,0 0,0 0,0 0,0 0,0 0,1-1,-1 1,0 0,0-1,1 1,-1-1,0 1,3 0,4 1,0-1,0 0,0 0,9-1,-5 1,27 0,0 3,40 8,-65-9,1 1,-1 1,0 0,-1 1,1 1,-1 0,0 0,19 17,-24-18,0 0,-1 1,1 0,-2 0,1 1,-1 0,7 12,-11-16,0-1,-1 1,0 0,0-1,0 1,0 0,0 0,-1-1,0 1,0 0,0 0,0 0,0 0,-1 0,0-1,1 1,-2 0,1 0,0-1,-1 1,1-1,-4 5,-2 3,-1 0,0-1,-1-1,0 1,0-1,-1-1,0 1,-21 12,5-7,0 0,-50 18,72-30,-24 6,28-8,-1 0,0 0,0 0,0 0,0 1,0-1,0 0,1-1,-1 1,0 0,0 0,0 0,0 0,0-1,1 1,-1 0,0-1,0 1,0-1,1 1,-1-1,0 1,1-1,-1 0,1 1,-2-2,-1-8</inkml:trace>
  <inkml:trace contextRef="#ctx0" brushRef="#br0" timeOffset="12726.66">10163 2062,'0'0,"0"0,-2 4,-26 44,5-10,2 2,1 0,-24 71,42-107,1 0,0 0,1 0,-1 0,1 0,-1 0,1 0,0 0,1 0,-1 0,1 0,0 0,-1 0,4 5,-3-6,1 0,0 0,0 0,0-1,0 1,1-1,-1 0,1 1,0-1,-1 0,1-1,0 1,0 0,0-1,0 0,1 1,4 0,16 4,-1-1,1-2,0 0,0-1,28-2,-3-3,76-14,-119 16,0 0,0 0,0-1,0 0,0 0,0-1,-1 0,1 0,-1 0,9-7,-11 7,0 0,0-1,-1 1,1-1,-1 0,0 0,0 0,0 0,0 0,-1 0,1 0,-1-1,0 1,0-1,0-5,0-9,0-1,-1 1,-1-1,-1 1,-1-1,0 1,-2 0,0 0,-1 1,-12-27,13 37,0 1,0 0,0 0,-1 1,0-1,-1 1,1 0,-1 1,0 0,-1 0,1 0,-1 1,0 0,-15-5,12 6,0-1,-1 1,1 1,-1 0,0 0,0 1,0 1,1 0,-1 1,-17 2,21 0,0-1,0 1,1 0,-1 0,1 1,-11 7,14-9,1 0,0 1,0-1,0 1,0 0,0 0,0 0,1 0,-1 1,1-1,0 1,0-1,1 1,-1 0,-1 4,3-8,0 0,0 0,1 0,-1 0,0 0,0-1,0 1,0 0,0 0,0 0,0 0,1 0,-1 0,0 0,0 0,0 0,0 0,0 0,0 0,0 0,1 0,-1 0,0 0,0 0,0 0,0 0,0 0,0 0,1 0,-1 0,0 1,0-1,0 0,0 0,0 0,0 0,0 0,0 0,1 0,-1 0,0 0,0 1,0-1,0 0,0 0,0 0,0 0,0 0,0 0,0 0,0 1,0-1,0 0,0 0,0 0,0 0,0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00.440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 0,'0'0,"0"0,0 0,0 0,0 0,0 0,12 0,247 16,-167-6,149-6,-192-9,-34 2,0 1,1 1,16 1,-29 1,-3-1</inkml:trace>
  <inkml:trace contextRef="#ctx0" brushRef="#br0" timeOffset="668.58">213 484,'11'1,"0"0,-1 1,1 1,-1 0,0 0,19 9,12 4,-7-8,0-1,1-1,57 1,-48-4,72 13,-121-17,5 1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18.78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201 186,'-7'0,"1"0,-1 1,0 0,1 0,-1 0,1 1,-1 0,1 0,0 1,0 0,0 0,0 0,-8 7,7-3,0-1,0 1,0 0,1 1,0 0,1 0,0 0,-6 14,2-2,2 0,0 1,2 0,0 0,1 1,1-1,0 34,3-47,0-1,1 1,0-1,0 1,1-1,0 0,0 1,0-1,1 0,0-1,1 1,-1 0,1-1,0 0,1 0,5 6,-3-6,0 1,0-2,1 1,0-1,0 0,0 0,1-1,0 0,-1-1,1 0,1 0,11 1,-6-2,0-1,0 0,0-1,0-1,0 0,0-1,0-1,0 0,-1-1,1 0,-1-1,21-11,-7 1,-1-1,0-1,-2-2,46-41,-59 49,-1 0,0 0,-1-2,-1 1,15-25,-22 33,0 1,0-1,0 0,-1 0,0 0,0 0,0 0,0 0,-1-1,1 1,-1 0,0 0,0 0,-1-1,1 1,-1 0,0 0,0 0,-1 0,1 0,-1 0,0 0,0 1,0-1,0 0,-5-4,-3-4,-1 2,-1-1,0 1,0 1,-1 0,0 1,0 0,-24-9,19 9,-1 1,0 1,0 1,0 1,-1 1,-27-2,41 5,-1 0,1 0,-1 1,0 0,1 0,-1 0,1 1,0 0,0 0,-11 6,12-5,1 0,0 0,0 0,0 0,0 1,1 0,0-1,-1 1,1 1,1-1,-1 0,1 1,-1-1,-1 7,-5 18</inkml:trace>
  <inkml:trace contextRef="#ctx0" brushRef="#br0" timeOffset="1026.31">935 244,'2'-1,"-1"1,0 0,1 0,-1 0,0 0,1 0,-1 0,0 0,1 0,-1 1,0-1,0 0,1 1,-1-1,0 1,0-1,1 1,-1 0,0 0,0-1,0 1,0 0,0 0,0 0,0 0,-1 0,1 0,0 0,0 0,-1 1,1-1,-1 0,1 0,-1 1,1 1,4 12,0 1,-1-1,-1 1,3 31,-3 69,-3-100,-13 197,1-34,33-511,-3 94,-17 214,1 1,1 0,1 0,1 0,11-31,-11 42,1 0,0 1,0-1,1 1,1 0,0 1,0-1,1 2,0-1,1 1,11-7,-17 12,0 2,0-1,0 0,1 1,-1 0,1 0,-1 0,1 1,0-1,0 1,0 0,0 1,0-1,0 1,0 0,0 0,0 0,0 1,0 0,8 2,-5 0,0 1,-1-1,1 1,-1 1,0-1,0 1,-1 1,0-1,1 1,-2 0,10 12,-6-4,0-1,-1 2,-1-1,0 1,-1 0,-1 0,0 1,-1 0,-1 0,2 16,-2 2,-2-1,0 1,-9 60,5-72,-1 0,-2 0,0 0,-1-1,-14 30,15-39,0 0,-1-1,-1 0,1 0,-2-1,0 0,0 0,-1-1,0 0,-15 10,4-10,16-11,12-8,0 3,0 1,1 0,0 1,1 0,-1 0,1 0,0 1,0 1,0 0,0 0,1 0,9-1,14 0,0 0,38 2,-30 3,-1 1,0 2,0 1,0 3,62 20,-95-26,-4-1,-1 0,1 0,-1 0,1 0,-1-1,1 1,0-1,-1 0,6 1,-11-3,3 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20.897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0 0,'233'10,"-97"-6,192 1,-327-4,0-1,0 0,0 1,-1-1,1 1,0-1,0 1,0-1,-1 1,1-1,0 1,0 0,-1-1,1 1,-1 0,1 0,-1 0,1-1,-1 1,1 0,-1 0,0 0,1 0,-1 0,0 0,0 0,0 0,0 0,0 0,0 0,0 1,0 39,-1-35,-3 37,-1 0,-3-1,-1 0,-23 59,-76 157,98-236,-4 7,1 1,1 0,-14 58,24-71</inkml:trace>
  <inkml:trace contextRef="#ctx0" brushRef="#br0" timeOffset="909.08">1005 213,'2'-1,"0"1,-1-1,1 0,-1 0,1 0,-1 0,1 0,-1 0,0 0,3-3,1-1,24-16,0 0,1 2,2 1,0 2,39-15,-28 16,1 1,1 3,73-10,-147 26,1 2,0 2,-35 14,32-11,-3 0,17-7,0 2,-25 12,37-16,0-1,1 1,0 1,-1-1,1 1,0-1,1 1,-1 0,1 1,0-1,0 1,0-1,-2 6,-17 43,1 1,-20 89,41-140,-1 0,0 1,1-1,-1 0,1 1,0-1,0 1,0-1,2 5,-2-7,1 1,0-1,0 0,0 1,-1-1,1 0,1 0,-1 0,0 0,0 0,0 0,1 0,-1 0,0 0,1-1,-1 1,0 0,1-1,-1 1,1-1,-1 0,3 1,14 4,11 2,0 1,-1 1,36 17,-56-21,0-1,-1 1,1 0,-1 1,0-1,0 2,0-1,-1 1,0 0,0 0,-1 0,0 1,-1 0,1 0,3 11,-4-7,0 0,-1 0,0 1,-1-1,-1 0,0 1,0-1,-2 1,-2 22,0-18,-1-1,0 0,-1 0,-1 0,-1-1,-15 27,9-21,-1-1,-2 0,0-1,0-1,-2-1,0 0,-1-1,-1-1,0-1,-24 13,33-22,0 0,-1 0,-14 3,6-3</inkml:trace>
  <inkml:trace contextRef="#ctx0" brushRef="#br0" timeOffset="1621.71">1691 493,'8'-21,"3"-5,2 2,0-1,2 2,25-33,-31 46,0 0,1 0,0 1,0 0,1 1,1 0,-1 0,1 2,0-1,26-8,-34 13,0 1,0 0,-1 0,1 0,0 1,0 0,0-1,0 1,0 1,0-1,0 1,0-1,0 1,0 0,0 0,-1 1,1-1,0 1,-1 0,1 0,-1 0,0 0,0 1,0-1,0 1,0 0,0 0,-1 0,1 0,-1 0,3 5,0 2,0 1,0-1,-1 1,-1-1,0 1,0 0,-1 1,-1-1,1 0,-2 13,-1 0,-2-1,0 0,-2 0,0 0,-2-1,0 1,-2-2,0 1,-21 33,2-9,-3-2,-1-1,-41 43,58-70,8-8,0 0,-1 0,-12 9,21-18,9-3,7 9,23 10,0 2,-1 1,-1 2,-1 2,-1 1,-1 2,-1 2,37 36,-55-46,-4-4,1 0,0-1,1 0,0-1,30 18,-17-18</inkml:trace>
  <inkml:trace contextRef="#ctx0" brushRef="#br0" timeOffset="2275.43">2657 725,'-5'-19,"0"4,-14-37,18 49,0 0,-1-1,0 1,1 0,-1 0,-1 0,1 1,0-1,-1 0,1 1,-1 0,-3-3,4 4,1 1,0-1,-1 1,1 0,0-1,-1 1,1 0,0 0,-1 0,1 0,-1 0,1 0,0 0,-1 0,1 1,-1-1,1 0,0 1,0 0,-1-1,1 1,0-1,0 1,-1 0,1 0,0 0,0 0,0 0,0 0,0 0,1 0,-1 0,0 0,0 1,1-1,-1 0,0 2,-3 5,1-1,0 1,0 0,-3 15,4-12,0 1,1-1,1 1,0-1,0 0,1 1,1-1,0 0,0 1,1-1,0 0,1-1,6 12,-6-14,1 0,0 0,0 0,0-1,1 0,0 0,1 0,-1-1,1 0,1-1,-1 1,1-1,0-1,0 1,0-1,17 5,-6-4,1-1,-1 0,1-1,0-2,-1 0,1-1,0-1,28-4,-44 4,-1 0,1 1,-1-1,1-1,-1 1,1-1,-1 1,0-1,0 0,1 0,-2 0,1 0,0-1,0 1,-1-1,1 0,2-4,-3 3,0 0,0 0,0-1,-1 1,1-1,-1 1,0-1,-1 1,1-1,-1 0,0 0,0-4,-2-5,0 1,-1 0,0 0,-1 0,0 0,-1 0,-1 1,-9-17,1 8,-1 0,0 1,-2 1,0 1,-1 0,-1 1,-1 1,0 1,-1 1,0 1,-30-14,48 25,-1 1,1-1,-1 1,1-1,-1 1,0 0,0 1,0-1,0 1,1-1,-1 1,-5 1,9 0,0-1,0 1,0 0,0 0,0 0,0 0,0 0,0 0,0-1,0 1,1 0,-1 0,0 0,1-1,-1 1,0 0,1 0,-1-1,2 2,-2-2,27 43,-11-18</inkml:trace>
  <inkml:trace contextRef="#ctx0" brushRef="#br0" timeOffset="2911.04">3575 639,'-2'-20,"1"18,-1 0,1 0,-1 0,1 0,-1 0,0 0,0 1,0-1,0 1,0-1,0 1,-1 0,1-1,0 1,-1 1,1-1,0 0,-5 0,-6-2,-1 1,-15 0,24 1,-8 0,1 1,-1 0,1 1,-1 0,1 0,0 2,-21 6,28-8,1 1,-1 1,1-1,-1 1,1-1,0 1,0 0,0 1,0-1,1 1,0 0,-1 0,1 0,1 0,-1 0,0 1,1-1,0 1,0-1,1 1,-3 9,2-5,1-1,0 1,0 0,1 0,0-1,1 1,0 0,0 0,1-1,0 1,0-1,1 1,0-1,1 0,0 0,0-1,0 1,1-1,0 0,1 0,0 0,0-1,0 0,11 8,-1-2,0-1,0-1,2 0,-1-1,1-1,0-1,1-1,-1 0,1-1,21 2,-10-3,0-1,45-3,-60 0,0-2,0 0,0-1,-1 0,1-1,27-12,-37 13,1 0,-2-1,1 1,0-1,-1-1,1 1,-1-1,0 1,-1-1,1 0,-1-1,0 1,0 0,-1-1,1 0,-1 1,2-9,-1 0,0 0,-1 0,-1-1,0 1,0 0,-3-20,1 26,0 0,-1 1,1-1,-2 1,1 0,-1-1,0 1,0 0,-1 1,0-1,0 1,0-1,-1 1,-8-8,5 7,-1 1,1 0,-1 0,0 0,0 1,-1 1,1 0,-1 0,-17-4,6 4,-1 0,1 2,-1 0,1 1,-1 2,1 0,-1 1,1 1,-39 11,58-13,0-1,0 1,1-1,-1 1,0 0,0 0,0 0,1 0,-1 0,0 0,1 0,-1 1,1-1,0 0,-1 1,1-1,0 1,0 0,0-1,0 1,-1 2,2-2,-1 0,1 1,0-1,0 1,0-1,1 0,-1 1,0-1,1 1,0-1,-1 0,1 0,0 1,0-1,0 0,3 4,16 22,3-1</inkml:trace>
  <inkml:trace contextRef="#ctx0" brushRef="#br0" timeOffset="3539.24">4388 658,'0'0,"0"0,0 0,0 0,-4 2,0-1,0 0,0 1,0 0,1-1,-1 2,1-1,-1 0,1 1,0-1,0 1,0 0,0 0,-2 4,2-3,-4 3,0 1,1 0,0 1,0 0,1-1,0 2,1-1,0 0,1 1,0 0,-3 14,5-18,0 0,1 1,-1-1,1 0,1 0,-1 1,1-1,0 0,1 0,0 1,0-1,0-1,0 1,1 0,0 0,0-1,1 0,-1 1,8 6,-3-5,0 0,0 0,0-1,1 0,0-1,1 0,-1-1,1 1,0-2,0 1,0-2,0 1,1-1,-1-1,0 0,1 0,-1-1,18-2,-15 1,-1-1,1 0,0-1,-1-1,1 0,-1 0,0-1,0-1,-1 0,0-1,0 0,0 0,-1-1,17-17,-21 18,0 0,0 0,-1-1,-1 1,1-1,-1 0,-1-1,1 1,-1-1,-1 1,1-1,-2 0,1 0,-1 0,-1 0,1 0,-1 0,-1 0,0 0,0 0,-4-13,1 10,0 0,-1 0,-1 0,0 0,0 1,-1 0,-1 0,1 1,-2 0,0 1,0-1,0 1,-1 1,-15-10,5 6,1 2,-1 0,0 2,-1 0,0 1,-1 1,-42-6,27 8,0 1,0 2,-70 7,96-5,1 0,-1 1,0 1,1 0,-11 4,19-6,0 0,0 0,0 0,0 0,0 0,0 1,0-1,1 1,-1-1,0 1,1 0,-1-1,1 1,0 0,0 0,-1 0,1 0,0 0,1 1,-1-1,0 0,1 0,-1 1,1-1,0 0,-1 0,1 1,1 3,2 15</inkml:trace>
  <inkml:trace contextRef="#ctx0" brushRef="#br0" timeOffset="4242.6">5450 977,'0'0,"0"0,0 0,0 0,15-8,29-6,1 1,0 2,1 3,78-6,193 12,-241 3,-6 0,-70-1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42.638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24 144,'0'0,"0"0,0 0,0 0,0 0,0 0,0 0,0 21,3 106,-4 108,-18-104,13-104</inkml:trace>
  <inkml:trace contextRef="#ctx0" brushRef="#br0" timeOffset="707.64">236 182,'8'-1,"-1"0,0 0,0-1,0 0,0 0,0 0,8-5,10-4,318-99,-321 105,-11 2,0 1,0-1,-1-1,1 0,-1 0,0-1,13-8,-18 56,-3-15,-2 0,0 1,-2-1,-1 0,-9 37,-47 139,34-125,16-48,-31 111,36-122,1-1,1 0,0 1,1-1,3 29,-1-45,-1 0,1 1,0-1,0 0,0 0,0 0,1 0,2 6,4 1</inkml:trace>
  <inkml:trace contextRef="#ctx0" brushRef="#br0" timeOffset="1737.07">1019 318,'0'-2,"1"-1,-1 1,1 0,-1 0,1 0,0 0,0 0,0 0,0 0,0 0,1 0,-1 0,1 0,-1 1,4-3,27-22,-31 25,18-12,1 1,0 1,1 1,0 0,0 2,1 0,25-5,-45 13,1-1,-1 1,0 0,0 0,0 0,1 0,-1 0,0 0,0 0,0 1,0-1,1 1,-1 0,0 0,0-1,0 1,0 1,0-1,-1 0,1 0,0 1,-1-1,1 1,0-1,-1 1,0 0,1-1,-1 1,0 0,0 0,0 0,0 0,0 0,-1 0,2 5,0 4,1 0,-2 0,0 0,0 0,-2 21,-3 8,-19 77,13-74,-7 59,17-100,0 0,0 0,1-1,-1 1,0 0,1 0,-1 0,1 0,0-1,-1 1,1 0,0-1,0 1,0 0,0-1,1 1,-1-1,0 0,1 1,1 1,5 2,0 1,0-1,9 4,8 6,-18-11,-1 1,1 0,-1 0,-1 0,1 1,-1 0,6 8,-9-11,-1 0,1 1,-1-1,0 0,0 0,0 1,0-1,-1 0,1 1,-1-1,0 1,0-1,0 1,-1-1,1 0,-1 1,0-1,0 0,-2 5,-2 5,-1 0,0 0,0-1,-2 0,0-1,0 0,-1 0,0 0,0-1,-2-1,1 0,-1 0,0-1,-22 12,22-15</inkml:trace>
  <inkml:trace contextRef="#ctx0" brushRef="#br0" timeOffset="2561.03">1743 338,'-18'0,"-5"0,24-4,14-4,41-18,1 2,2 4,0 1,89-15,-143 33,-2 1,-1-1,1 0,-1 1,1 0,-1-1,1 1,-1 0,1 0,-1 0,5 2,-4 37,-3-10,-2 0,-10 50,-22 60,24-102,-100 434,95-384</inkml:trace>
  <inkml:trace contextRef="#ctx0" brushRef="#br0" timeOffset="4608.88">2672 482,'7'-17,"1"6,0 2,0-1,1 1,0 0,1 1,0 0,0 1,0 0,1 0,15-6,-8 5,0 1,0 0,1 2,0 0,-1 1,22-2,-19 7,-19 0,-13-1,-47 1,22-2,1 2,-55 9,88-9,1-1,-1 1,1 0,-1 0,1-1,0 1,0 0,-1 0,1 1,0-1,0 0,0 0,0 0,0 1,-1 2,-13 26,11-21,-12 27,-21 71,31-88,2 1,1-1,0 1,1 0,2 33,0-52,1 0,-1-1,1 1,0-1,-1 1,1-1,0 1,-1-1,1 0,0 1,-1-1,1 0,0 0,0 1,0-1,-1 0,1 0,0 0,0 0,0 0,-1 0,1 0,1 0,31-1,-19 0,0 1,-1 0,1 1,-1 0,1 1,-1 1,0 0,1 1,-2 0,1 1,0 0,-1 1,0 1,0 0,15 12,-26-18,1 1,-1-1,0 1,0-1,0 1,0-1,0 1,-1 0,1-1,0 1,-1 0,1 0,-1-1,0 1,1 0,-1 0,0 0,0-1,0 1,0 0,-1 0,1 0,0-1,-1 1,1 0,-1 0,-1 1,-2 7,-1 0,0-1,-9 14,8-13,-8 11,-1-1,0 0,-1-1,-1-1,-1 0,-27 20,31-28,0 0,-1-2,0 1,0-2,0 0,-1-1,0 0,-1-2,1 0,-23 3,24-6</inkml:trace>
  <inkml:trace contextRef="#ctx0" brushRef="#br0" timeOffset="5665.55">3483 404,'-7'1,"0"0,1 0,-1 0,1 1,-1 0,1 0,0 1,0 0,0 0,0 0,-8 7,-1 1,0 1,-23 25,20-18,1 2,-25 39,35-49,1 0,1 0,-1 1,2 0,0 0,0 0,-3 25,6-32,1-1,0 1,0 0,0 0,1 0,0-1,0 1,0 0,0-1,1 1,0-1,0 1,0-1,3 5,-1-3,1-1,-1 1,1-1,0-1,0 1,1-1,-1 0,1 0,7 3,-1-1,1 0,0-1,1-1,-1 0,1-1,0 0,0-1,0 0,16-1,-18-2,0 1,0-1,0-1,0 0,0-1,0-1,22-8,-28 8,1 1,-1-1,1-1,-1 1,-1-1,1 0,-1 0,0-1,0 0,0 0,-1 0,0 0,0 0,3-9,1 0,-2 0,0-1,-1 0,0 0,-2 0,0-1,1-20,-4 35,0 0,-1 0,1 0,-1 0,0 0,0 0,1 0,-1 0,-1 0,1 1,0-1,0 0,-1 1,1-1,-1 0,1 1,-1 0,0-1,1 1,-1 0,0 0,0 0,0 0,0 0,0 1,0-1,-3 0,-8-3,0 2,0-1,-15 0,24 3,-88 0,66 1,-36-3,62 2,0 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51.670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128 292,'-9'1,"-1"0,1 0,0 1,0 0,-15 7,13-6,0 1,0-1,-14 1,34-4,-1 0,1 1,-1-1,9 3,18 1,270-5,2-25,-28 1,247 0,94-8,39-24,476-30,-358 47,-614 23,-100 8,124 0,-185 9,-7 1,5-1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3:05.630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75 225,'58'-16,"1"2,1 3,-1 2,2 3,103 3,-192 6,0 1,-34 10,-1-1,-277 53,335-66,7-1,-2 1,0 0,0 0,0 0,1 0,-1 1,0-1,0 0,0 0,1 0,-1 0,0 0,0 0,0 0,0 0,1 0,-1 0,0 1,0-1,0 0,0 0,0 0,0 0,1 0,-1 1,0-1,0 0,0 0,0 0,0 0,0 1,0-1,0 0,0 0,0 0,0 1,0-1,0 0,0 0,0 0,0 1,0-1,0 0,0 0,0 0,0 0,0 1,0-1,0 0,0 0,-1 0,1 1,-4 14,0 1,2 0,-1 0,2 0,1 30,14 79,-2-42,-12-82,0 0,0 0,0 1,0-1,0 0,1 0,-1 0,0 0,1 0,-1 0,1 0,-1 0,2 2,13-2,-10-1,-3 0,31-1,-1 1,0 1,47 9,-71-9,0 1,-1 0,1 0,-1 1,0-1,0 2,0-1,0 1,0 0,-1 1,0-1,0 1,0 0,0 1,-1-1,0 1,0 1,-1-1,1 0,3 10,-4-6,0-1,-1 1,0 0,0 0,-2 0,1 0,-1 0,0 1,-1-1,-2 14,1-16,0-1,-1 1,0-1,0 0,-1 0,0 0,0 0,-1 0,0 0,0-1,0 0,-1 0,0 0,-9 8,-8 4,0 0,-1-2,-34 17,-80 32,129-62</inkml:trace>
  <inkml:trace contextRef="#ctx0" brushRef="#br0" timeOffset="587.31">925 255,'11'-16,"-5"10,1 0,1 1,-1 0,1 0,0 1,0 0,0 0,9-3,72-18,-85 24,75-13,0 2,112-1,-194 15,1 0,-1-1,1 1,0 0,0 0,0 1,0-1,0 0,1 1,-1-1,-1 4,-14 28,1-1,2 2,-15 53,7-21,-61 166,-40 122,106-300,7-13</inkml:trace>
  <inkml:trace contextRef="#ctx0" brushRef="#br0" timeOffset="1512.33">2452 177,'-55'-7,"-8"6,0 3,0 3,-87 18,138-20,0 0,0 1,1 1,-1-1,1 2,-19 11,26-14,1-1,0 1,-1 0,1 0,0 0,0 0,1 0,-1 1,1 0,-1-1,1 1,0 0,1 0,-1 0,1 0,-1 0,1 0,0 1,1-1,-1 0,1 1,0 6,1-1,1-1,0 0,0 1,1-1,0 0,1 0,0-1,0 1,1-1,0 0,0 0,1 0,0-1,1 0,8 8,13 8,0-1,58 33,8 6,-84-52,0 1,0 0,-1 0,0 1,-1 0,0 0,-1 1,0 0,-1 0,0 1,-1 0,0 0,-1 0,-1 1,3 18,-6-29,1-1,-1 1,0-1,0 0,-1 1,1-1,0 0,-1 1,0-1,1 0,-1 0,0 0,0 1,0-1,0 0,-1 0,1 0,0 0,-1-1,0 1,1 0,-1-1,0 1,0-1,0 1,0-1,0 0,-2 1,-7 3,1-1,-1-1,0 0,-18 3,18-4,-11 3,0 0,-1-2,1-1,-1-1,1 0,-24-4,43 3,-1-1,1 0,0 0,0 0,0 0,0-1,1 1,-1-1,0 0,0 1,1-1,0 0,-1-1,1 1,-3-4,2 1,0 0,0 0,0 0,1 0,0-1,0 1,0 0,-1-7,0-8,1 0,1-1,2-35,1 37,1-1,0 1,1 0,2 0,0 1,0 0,2 0,0 0,1 1,1 0,16-21,10-7,2 2,64-58,-90 90,-5 3,1 0,0 1,1 0,-1 0,1 1,1 0,19-8,-29 13,1 1,-1 0,0 0,1 0,-1 0,0-1,1 1,-1 0,1 0,-1 0,1 0,-1 0,0 0,1 0,-1 0,1 0,-1 0,0 0,1 1,-1-1,1 0,-1 0,0 0,1 0,-1 1,0-1,1 0,-1 0,0 1,1-1,-1 0,0 1,1-1,-1 0,0 1,0-1,0 0,1 1,-1-1,0 0,0 1,0-1,0 1,0-1,0 0,0 1,1-1,-2 2,1-2</inkml:trace>
  <inkml:trace contextRef="#ctx0" brushRef="#br0" timeOffset="2187.65">2675 283,'11'-22,"2"0,0 0,33-37,-39 51,0 1,0 0,0 1,1 0,-1 0,2 0,-1 1,1 0,-1 1,18-6,-23 9,-1 0,0 1,1-1,-1 1,1-1,-1 1,1 0,-1 0,1 0,-1 0,0 1,1-1,-1 1,1-1,-1 1,0 0,1 0,-1 0,0 0,0 0,0 1,0-1,0 1,0-1,0 1,0 0,0 0,-1 0,1-1,-1 2,2 1,0 4,1-1,-2 1,1-1,-1 1,0 0,-1 0,0 0,0 13,-1 7,-1-1,-2 1,-1 0,-1-1,-1 0,-1 0,-2-1,0 0,-2 0,-1-1,-1-1,-21 30,32-51,-22 26,23-27,0-1,0 0,-1 0,1 1,0-1,-1 0,1 0,-1-1,1 1,-1 0,1 0,-1-1,0 1,1-1,-1 1,1-1,-1 0,-3 0,4-2,9 2,17 12,0 2,41 30,-1-1,-25-19,1-2,2-1,53 17,-94-37,0 0,0-1,1 0,-1 1,0-1,0 0,0 0,0 0,1-1,-1 1,0 0,0-1,0 1,0-1,0 0,0 0,0 0,0 0,0 0,0 0,-1 0,1-1,0 1,-1 0,1-1,-1 0,1 1,1-4,12-12</inkml:trace>
  <inkml:trace contextRef="#ctx0" brushRef="#br0" timeOffset="3095.91">3573 129,'0'0,"10"-4,283-104,-284 104,-5 2,0 0,0 0,0 1,0-1,1 1,-1 0,1 0,-1 1,7-1,-21 1,0 1,-1 0,-18 4,15-3,-37 10,1 2,-56 24,19-7,84-30,0 1,0 0,0 0,0 0,0 1,0-1,1 1,-1-1,1 1,0 0,-1 0,1 0,1 0,-1 0,0 1,1-1,-1 0,1 1,0-1,0 5,-3 10,0 0,-1 29,5-43,-2 13,0 0,2 1,0-1,1 1,0-1,2 1,0-1,8 23,-9-35,1-1,0 0,0 1,0-1,0-1,1 1,-1 0,1-1,0 0,0 0,0 0,1 0,-1-1,1 0,-1 0,1 0,6 2,9 2,1-1,35 4,-14-4,45 8,-77-11,0 0,0 2,0-1,0 1,-1 0,11 7,-18-9,0 0,0 0,0 0,-1 0,1 0,0 0,-1 1,0-1,0 0,1 1,-1-1,-1 1,1-1,0 1,-1 0,1-1,-1 1,0 0,0-1,0 1,0 0,0-1,-1 1,1-1,-1 1,0 3,-3 7,0 0,-1 0,-9 20,0-6,-1-1,-1 0,-2-2,0 0,-1-1,-25 23,40-43,1 0,-1 0,0 0,0 0,0-1,0 0,0 1,-1-2,-4 3,8-4,0 0,0 1,-1-1,1 0,0 0,0 0,-1 0,1 0,0-1,0 1,-1 0,1 0,0-1,0 1,0-1,-1 1,1-1,0 0,0 1,0-1,0 0,0 0,0 0,0 0,1 1,-1-1,0 0,0-1,1 1,-1 0,1 0,-1 0,1 0,-1 0,1-1,-1 1,1-2,-5-30,5-3</inkml:trace>
  <inkml:trace contextRef="#ctx0" brushRef="#br0" timeOffset="3635.77">4308 167,'5'25,"-4"3,0 0,-2 0,-1 0,-1-1,-12 49,6-32,-4 51,13-93,0 0,0 0,-1 0,1 0,1 0,-1 1,0-1,0 0,1 0,-1 0,1 0,0 0,0 0,-1-1,1 1,0 0,1 0,-1-1,0 1,0 0,4 2,-2-2,0 0,1-1,0 1,-1-1,1 0,0 0,0 0,0-1,-1 1,1-1,5 0,11 0,-1 0,1-2,-1 0,0-1,0-1,0 0,0-2,28-12,-35 13,0-2,0 1,0-2,-1 1,0-2,-1 1,0-1,0-1,-1 0,0 0,-1-1,0 0,8-16,-4 2,14-37,-23 52,1-1,-2 1,0-1,0 0,0 1,-1-20,-2 27,1 1,0-1,-1 1,0-1,1 1,-1-1,0 1,0 0,-1-1,1 1,0 0,-1 0,1 0,-1 0,-2-3,0 2,-1 0,1 0,0 0,-1 0,0 1,1-1,-7-1,-7-1,0 0,0 1,-23-2,35 5,-33-3,-1 1,0 2,0 1,-77 13,111-12,7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2:54.022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1161 1714,'15'-1,"165"-13,109-4,-263 17,931-13,-336-4,808-37,-819 19,397-29,-128 34,-794 32,-104-7,1 2</inkml:trace>
  <inkml:trace contextRef="#ctx0" brushRef="#br0" timeOffset="1138.74">1 920,'0'0,"0"0,0 0,37-7,-5 0,194-2,-31 3,-161 5,-35 1,1 0</inkml:trace>
  <inkml:trace contextRef="#ctx0" brushRef="#br0" timeOffset="1852.22">137 1278,'0'0,"0"0,0 0,12 0,333 0,-345 0</inkml:trace>
  <inkml:trace contextRef="#ctx0" brushRef="#br0" timeOffset="16757.76">2089 426,'141'-48,"277"-58,-382 103,-44 3,0 1,0 0,0 1,0-1,-11 5,4-1,-74 24,-88 43,133-54,38-15,1-1,0 1,-1 0,1 0,0 0,1 1,-1 0,1 0,-1 0,1 0,0 1,1-1,-1 1,1 0,0 0,0 0,1 1,-1-1,1 1,0-1,1 1,-1 0,1 0,0 0,1 0,0-1,-1 1,2 0,-1 0,1 0,0 0,0 0,0 0,1-1,0 1,0-1,6 11,1-4,-1-1,2-1,0 0,0 0,1 0,0-2,0 1,1-1,20 10,13 3,62 21,-86-34,31 10,-22-9,40 20,-69-29,0 0,0 1,0-1,-1 1,1-1,0 1,-1-1,1 1,0-1,-1 1,1 0,0-1,-1 1,1 0,-1-1,1 1,-1 0,0 0,1 0,-1-1,0 1,0 0,1 0,-1 0,0 0,0 0,0-1,0 1,0 0,0 0,0 0,0 0,0 0,-1 0,1-1,0 1,-1 0,1 0,0 0,-1-1,1 1,-1 0,1 0,-1-1,1 1,-1-1,-1 2,-3 3,0 0,0 0,-1 0,-10 6,-60 33,-107 45,155-76,18-9</inkml:trace>
  <inkml:trace contextRef="#ctx0" brushRef="#br0" timeOffset="17318.74">3209 368,'2'-1,"0"1,0-1,-1 0,1 0,0-1,0 1,-1 0,1 0,-1-1,1 1,1-3,3-2,213-178,-184 158,2 1,1 3,0 0,62-23,-98 45,55-18,-53 17,0 0,0 0,0 1,1 0,-1-1,0 1,0 1,0-1,0 1,0 0,8 2,-12-2,1 0,-1 0,1 0,-1 0,1 0,-1 0,0 0,0 0,0 0,1 0,-1 1,0-1,0 0,-1 0,1 0,0 0,0 0,-1 2,0 3,-72 516,20-193,15-48,35-251</inkml:trace>
  <inkml:trace contextRef="#ctx0" brushRef="#br0" timeOffset="18106.62">4687 300,'-13'-13,"-2"2,0 1,0 0,-1 1,-1 1,1 0,-1 2,-1 0,1 0,-30-4,31 8,-1 0,1 0,-1 2,0 0,0 1,1 0,-1 2,1 0,-1 1,-26 9,38-11,0 1,-1-1,1 1,0 0,1 0,-1 1,0 0,1-1,0 1,0 1,0-1,0 1,1-1,-5 10,6-10,0 0,1 1,0-1,0 0,0 1,0-1,1 1,0-1,0 1,0-1,0 1,1-1,0 1,0-1,0 0,0 1,1-1,-1 0,5 7,6 11,2-1,0-1,27 31,59 50,-47-50,-25-23,32 32,-53-52,-1 1,0-1,0 1,0 0,6 17,-10-23,-1 0,0 0,-1 0,1 0,0 0,-1 0,0 0,0 0,0 0,0 0,0 0,0 0,-1 0,0 0,1 0,-1 0,-2 4,1-3,-1 0,1-1,-1 1,0 0,0-1,0 0,0 0,0 0,-1 0,-6 4,-2-1,1 0,-2 0,1-2,0 1,-1-2,-25 5,29-6,0-1,1 0,-1-1,0 0,-16-2,22 2,1-1,0 0,0 1,-1-1,1 0,0 0,0 0,0 0,0 0,0-1,0 1,0-1,1 1,-1-1,0 1,1-1,-1 0,1 0,0 0,0 0,0 0,0 0,0 0,0 0,0-1,0 1,0-4,0-5,1 0,-1 0,2 0,0 0,0 0,1 1,0-1,0 0,6-10,5-16,22-39,1 4,4 2,3 2,66-81,-103 142,-6 8</inkml:trace>
  <inkml:trace contextRef="#ctx0" brushRef="#br0" timeOffset="18736.4">4920 175,'16'-20,"1"4,1 1,0 1,2 1,-1 0,32-14,-42 23,0-1,1 2,-1-1,1 1,0 1,0 0,0 0,0 1,0 0,0 1,1 0,-1 1,0 0,0 0,11 4,-18-4,0 0,0 0,0 0,0 1,-1 0,1-1,0 1,-1 0,1 0,-1 0,0 1,0-1,0 0,0 1,0-1,0 1,1 3,-1-1,0 0,-1-1,0 1,0 0,0 0,0 0,-1 0,0-1,0 1,-1 6,-2 7,-1 0,-1-1,0 0,-1 0,-9 16,-9 18,-48 71,-43 41,73-104,32-49,9-15,9-21,-7 22,1 0,-1 0,1 0,0 1,1-1,-1 0,0 1,1 0,0-1,0 1,0 0,0 1,0-1,1 0,-1 1,1 0,-1 0,1 0,0 0,0 0,0 1,0 0,0 0,0 0,0 0,1 1,7-1,-1 2,-1 0,1 0,-1 1,0 0,0 1,0 0,0 0,0 1,-1 1,12 6,-1 2,-1 0,-1 1,0 2,21 22,-28-27,-1 1,-1 0,0 0,-1 1,0 0,-1 1,10 24,-11-26,-3-10</inkml:trace>
  <inkml:trace contextRef="#ctx0" brushRef="#br0" timeOffset="19677.98">5789 233,'27'-13,"26"-9,1 3,0 2,78-13,-47 12,-38 7,68-6,-211 47,66-20,-99 40,-22 8,147-57,4-1,0 0,0 0,-1 0,1 0,0 0,0 0,0 0,-1 0,1 0,0 0,0 0,-1 0,1 0,0 0,0 0,0 0,0 0,-1 0,1 1,0-1,0 0,0 0,0 0,-1 0,1 0,0 1,0-1,0 0,0 0,0 0,0 0,0 1,-1-1,1 0,0 0,0 0,0 1,0-1,0 0,0 0,0 0,0 1,0-1,0 0,-2 16,1-13,-13 56,-15 115,30-174,-1 1,0-1,1 1,-1-1,0 0,0 1,1-1,-1 0,1 1,-1-1,0 0,1 1,-1-1,1 0,-1 0,1 1,-1-1,1 0,-1 0,1 0,-1 0,1 0,-1 0,1 0,-1 0,1 0,-1 0,1 0,-1 0,1 0,0 0,22-2,-19 1,-1 1,169-12,-148 12,-1 0,1 2,-1 1,0 1,30 9,-49-12,0 1,1-1,-1 1,0 0,0 0,-1 1,1-1,0 1,-1 0,0 0,1 0,-1 0,0 1,-1-1,1 1,-1 0,1-1,-1 1,0 0,0 0,1 7,-2-5,0 0,0 0,0 0,-1 1,0-1,0 0,-1 0,0 1,0-1,0 0,-1 0,0 0,0 0,-6 10,-1 0,-1-1,-1-1,0 1,-1-2,0 1,-1-2,-1 0,0 0,0-2,-26 16,11-11,0 0,0-2,-1 0,-1-3,-34 8,41-13,0-1,-49 2,52-6</inkml:trace>
  <inkml:trace contextRef="#ctx0" brushRef="#br0" timeOffset="20298.42">7055 194,'-3'0,"-1"1,1-1,0 1,0 0,0 0,0 0,1 1,-1-1,0 0,0 1,-2 2,-28 24,30-26,-14 15,-1 1,2 0,1 1,0 1,2 1,-15 28,21-37,1 1,1 0,0 0,1 1,1-1,0 1,0 0,2 0,-1 0,2 0,0 0,3 19,-3-29,0-1,1 0,0 0,0 0,0 0,0 0,0 0,0 0,1 0,0 0,-1 0,1-1,0 1,0-1,1 1,-1-1,0 0,1 0,-1 0,1 0,0 0,0-1,0 1,0-1,0 0,0 1,0-1,0-1,0 1,0 0,0-1,1 0,-1 0,0 0,0 0,1 0,5-2,11-2,0-1,0-1,-1-1,31-15,71-45,-104 57,38-21,-2-3,-1-2,53-49,-104 85,0-1,0 0,-1 0,1 0,0 0,-1 0,1 0,0 0,-1 0,1 0,-1-1,0 1,1 0,-1 0,0 0,0-1,1 1,-1 0,0 0,0 0,-1-1,1 1,0 0,0 0,0-1,-1 1,1 0,-1 0,1 0,-1 0,1 0,-1 0,0 0,1 0,-1 0,-2-2,-1-2,-2 0,1 0,0 1,-1 0,-7-5,-1 1,1 1,-2 0,1 1,-1 1,0 0,0 1,0 0,0 1,-1 1,0 1,1 0,-19 1,13 2,1 1,0 0,0 1,1 2,-1 0,1 0,0 2,1 1,-20 11,-51 39,52-32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6:37.376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486 47,'-6'-12,"2"8,-1 1,1 1,-1-1,1 0,-1 1,0 0,0 0,0 1,0-1,-5 0,-54-6,47 7,0 1,-1 1,1 0,0 1,0 1,0 0,0 2,1 0,-20 8,25-8,1 1,-1 0,1 0,1 1,-1 0,1 1,0 0,1 1,0 0,0 0,1 0,0 1,0 0,-5 13,6-10,1 0,0 1,1 0,0 0,1 0,0 0,0 19,3-28,-1 0,1 1,1-1,-1 0,1 0,0 0,0 0,0 0,1 0,-1 0,1 0,1 0,-1 0,1-1,-1 0,1 1,1-1,-1 0,0 0,1-1,0 1,0-1,6 5,-4-6,-1 0,1 0,-1 0,1-1,0 0,-1 0,1 0,0 0,0-1,0 0,0-1,-1 1,1-1,0 0,8-3,7-2,-1-1,34-17,-37 16,-1-1,-1-1,1 0,-2-1,1-1,14-14,-25 21,1 0,0-1,-1 1,0-1,0 0,-1 0,1 0,-1 0,-1 0,1-1,-1 0,0 1,-1-1,1 0,-1 0,-1 0,1 0,-1 0,-1-9,56 708,-49-404,-5-217</inkml:trace>
  <inkml:trace contextRef="#ctx0" brushRef="#br0" timeOffset="659.71">1056 7,'-10'13,"1"-1,0 1,0 0,1 0,1 1,0 0,1 0,0 1,-7 30,7-17,1 1,2 0,-1 57,6-57,1 0,2 0,0 0,2 0,1-1,2 0,0-1,22 40,-26-56,0-2,1 1,0-1,0 0,1 0,0-1,0 0,1-1,14 10,-18-14,-1 0,1-1,0 1,0-1,0 0,0-1,0 1,0-1,1 0,-1 0,0-1,1 1,-1-1,1 0,-1-1,0 0,1 1,-1-2,0 1,0 0,0-1,6-3,0-1,-1-1,0 0,0 0,0-1,-1-1,-1 1,1-1,-1-1,8-12,-3 2,-1 0,-1-1,17-43,-26 57,0 1,0-1,-1 1,0-1,0 0,-1 0,1 0,-1 0,-1 1,0-1,0 0,-2-9,0 6,-1 1,0 0,0 0,-1 1,0-1,0 1,-12-14,-6-2,-2 2,0 0,-56-36,69 49,-10-6,0 1,0 0,-2 1,-34-12,56 24,1 0,-1 1,0-1,0 1,0 0,0 0,0 0,0 0,0 0,0 0,0 0,0 1,0-1,0 1,0-1,0 1,1 0,-1 0,-3 2,2-1,0 0,1 1,-1-1,1 1,0 0,0 0,0 0,0 0,0 0,-2 5,1 1,0 1,0 0,1 0,0 0,0 0,0 20,6 8,4-4</inkml:trace>
  <inkml:trace contextRef="#ctx0" brushRef="#br0" timeOffset="1549.73">1772 47,'0'0,"0"0,0 0,-4 0,-1 2,0 0,0 0,0 0,1 1,-1 0,1 0,0 0,0 0,0 1,-5 5,-1 2,2-1,-14 23,16-24,1 1,1 0,0 0,0 0,1 0,0 0,0 1,2-1,-1 1,1 0,1 12,1-8,0 0,2 0,0-1,0 0,1 1,1-1,9 17,5 5,3-1,0 0,3-2,53 58,-60-73,0 0,2-1,-1-1,2 0,27 14,-31-21,0-1,0 0,1-1,0-1,1-1,-1-1,33 4,-50-8,1 1,-1-1,0 0,1 0,-1 0,0-1,1 1,-1 0,0 0,0-1,1 1,-1-1,0 1,0-1,0 1,1-1,-1 0,0 0,0 0,0 1,0-1,0 0,-1 0,1 0,0 0,0 0,0-1,-1 1,1 0,-1 0,1 0,-1-1,1 1,-1 0,0-2,2-5,-2 0,1-1,-1 1,-1-14,0 11,-2-14,0 0,-2 1,-1 0,0 0,-14-30,-60-115,40 88,7 17,10 20,-17-47,39 88,-2 1,-10 4,-56-2,70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7:57:41.926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3309 2117,'372'-15,"-129"3,967 6,-884 8,2403 56,-839-3,-1063-35,1636 97,-1299-52,634 0,-1667-60,-131-5,0 0,0 0,0 0,0 0,0 0,0 0,0 0,0 0,0 0,0 0,0 0,0 0,0 0,0 0,0-1,0 1,-10-2,-10-1</inkml:trace>
  <inkml:trace contextRef="#ctx0" brushRef="#br0" timeOffset="522.03">7695 375,'0'0,"0"1,0 10,4 17,3 20,4 23,2 35,1 28,-6 22,-5 16,-2-4,-1-17,0-25,1-31,1-30</inkml:trace>
  <inkml:trace contextRef="#ctx0" brushRef="#br0" timeOffset="935.22">7280 491,'1'-1,"-1"-1,1 1,-1 0,1 0,0 0,-1 0,1-1,0 1,0 0,0 0,0 1,0-1,0 0,0 0,0 0,0 1,1-1,1 0,1-2,12-6,2 0,-1 2,1-1,0 2,32-7,-9 5,67-4,-73 12,0 1,1 1,-1 2,0 1,0 2,-1 1,0 2,-1 2,0 1,0 1,-2 2,0 1,0 1,-2 2,42 35,-61-45,0 0,0 1,-1 0,0 0,-1 1,0 0,-1 0,0 1,8 24,-11-26,-1 1,-1-1,0 1,0 0,-1 0,0 0,-2 0,1 0,-1-1,-1 1,0 0,-4 12,-3 1,-1-1,0-1,-2 0,-1 0,-1-1,-1-1,0 0,-33 31,-11 6,-91 68,62-58,-2-5,-121 64,171-108</inkml:trace>
  <inkml:trace contextRef="#ctx0" brushRef="#br0" timeOffset="1307.58">8691 577,'0'0,"5"4,8 5,7 9,5 12,-1 22,-3 29,-9 19,-11 12,-7 8,-4-1,1-11,1-19,5-22,12-21,11-20,2-13</inkml:trace>
  <inkml:trace contextRef="#ctx0" brushRef="#br0" timeOffset="1656.4">9696 577,'-41'2,"1"1,0 2,0 2,1 2,0 1,0 2,1 1,-45 24,72-32,1 0,-1 1,1 0,-16 14,23-17,1-1,-1 1,1-1,0 1,0 0,0 0,0 0,0 0,1 0,-1 0,1 1,0-1,0 1,0-1,0 0,1 1,0-1,-1 1,1 0,1 3,1 5,0-1,1 1,1-1,0 0,0 0,1 0,0-1,1 0,10 14,5 3,47 48,4-10,-52-50,-1 2,0 0,-2 1,0 1,28 41,-41-54,-1 1,0-1,0 1,-1 0,0 0,0 0,0 0,-1 0,0 0,-1 0,0 0,0 0,-1 11,-1-8,-1 0,1 0,-2-1,1 1,-1-1,-1 0,0 0,-9 14,-1-4,-1 0,-1-2,0 1,-1-2,-1-1,-1 0,-24 14,30-21,1 0,-1-1,0 0,0-2,-1 1,0-2,0 1,-26 2,12-6</inkml:trace>
  <inkml:trace contextRef="#ctx0" brushRef="#br0" timeOffset="2063.87">9890 752,'0'0,"3"4,8 8,8 18,6 23,1 23,-10 24,-17 25,-14 11,-13-1,-3-6,-1-13,6-18,7-22,6-23,7-20,3-16,2-10</inkml:trace>
  <inkml:trace contextRef="#ctx0" brushRef="#br0" timeOffset="2064.87">9938 975,'0'0,"0"-2,-2-4,0-8,6-11,11-9,7-1,-1 6</inkml:trace>
  <inkml:trace contextRef="#ctx0" brushRef="#br0" timeOffset="2422.44">10257 752,'0'0,"1"4,6 11,2 18,-3 15,-7 12,-10 4,-11-5,-14-5,-22-4,-18-5,-9-9,-1-8,9-10,14-8,18-5,17-3</inkml:trace>
  <inkml:trace contextRef="#ctx0" brushRef="#br0" timeOffset="3437.69">10961 1033,'-15'18,"8"-9,-113 106,80-80,-65 74,109-112,1 0,-1 0,1 0,0 1,6-3,11-6,11-7,-14 8,-1 0,-1-1,0 0,-1-2,20-18,-34 29,1-1,-1 0,0 0,0 0,0 0,0-1,-1 1,1 0,-1-1,0 1,0-1,0 0,0 1,-1-1,0 0,1 1,-1-5,-1 2,0 0,-1 1,1-1,-1 1,0-1,0 1,0 0,-1-1,0 1,-4-5,-2-1,0 0,-1 0,0 1,-1 0,0 1,-1 0,-24-14,31 20,1 1,0 0,-1 0,1 1,-1-1,1 1,-1 0,0 0,-7 0,10 1,0 0,-1 1,1-1,0 1,0-1,0 1,0 0,0 0,0-1,0 2,0-1,0 0,0 0,0 1,1-1,-1 0,1 1,-1 0,1-1,-1 1,1 0,-2 3,-1 2,1 0,0 0,0 1,0-1,1 0,0 1,1 0,-1-1,2 1,-1 0,1 0,1 9,0-5,1-1,0 0,1 0,1 0,0 0,0 0,10 18,-5-15,0 0,0-1,2 0,-1-1,2 0,0 0,0-1,1-1,0 0,0-1,26 14,-33-20,1-1,-1 1,0-1,1-1,-1 1,1-1,-1 0,1 0,-1-1,1 0,0 0,-1 0,1-1,12-3,-13 2,0-1,-1 1,1-1,-1-1,0 1,0 0,0-1,0 0,0-1,-1 1,0-1,0 1,0-1,-1 0,1-1,2-5,0-2,0-1,-1 1,-1-1,0 0,-1 0,-1 0,2-27,-3 18,-2-1,0 0,-9-45,8 61,0 1,0 0,-1 0,0 0,0 0,-1 0,1 1,-2 0,1-1,-1 1,1 1,-2-1,1 1,-1 0,-7-6,5 6,-1 0,1 0,-1 1,0 0,0 1,0 0,0 0,0 1,-1 0,1 1,-13-1,13 2,0 0,0 0,0 1,0 1,0-1,0 2,0-1,0 1,1 0,-1 1,-13 8,16-8,0 1,0-1,1 1,-1 0,1 0,0 1,1 0,0-1,-1 2,2-1,-1 0,1 1,0-1,0 1,-3 14,5-15,0-1,0 0,1 1,0-1,-1 1,2-1,-1 1,1-1,0 1,0-1,0 0,1 0,0 1,2 5,0-5,0 1,1 0,-1-1,1 0,1 0,-1 0,1-1,0 0,7 5,2 0,2 0,-1-1,1-1,1-1,0 0,-1-2,32 7,0-5,0-2,0-2,0-2,1-3,86-13,-64 2,-1-4,0-2,86-37,-22-7,-119 55,-1-1,-1-1,0 0,0-1,-1 0,16-18,-26 26,-1-1,1 0,0 0,-1 0,0 0,0 0,0 0,0 0,-1-1,0 1,0 0,0-1,0 1,-1-1,1 0,-1 1,0-1,-1 1,1-1,-1 1,0-1,0 1,0-1,-1 1,0 0,0 0,-3-7,1 5,0 0,-1 0,1 1,-1-1,0 1,-1 0,1 1,-1-1,0 1,0 0,0 1,0-1,-1 1,0 0,1 1,-14-4,18 6,0-1,1 1,-1 0,0 0,1 0,-1-1,0 1,1 1,-1-1,0 0,1 0,-1 1,1-1,-1 1,0-1,1 1,-1 0,1-1,-1 1,1 0,0 0,-1 0,1 0,0 0,0 1,0-1,0 0,0 0,0 1,0-1,0 1,0-1,0 1,1-1,-1 1,1-1,-1 1,1 0,0-1,0 1,-1 0,1-1,0 3,0 5,0-1,1 1,0 0,0 0,0 0,6 15,2-1,1 0,0-1,2 0,24 34,69 74,-99-122,-2-4,-1 0,0 0,0 1,0-1,0 1,-1-1,0 1,0 0,0 0,-1 0,1 0,-1 0,0 0,-1 1,1-1,-1 0,-1 9,0-7,-1-1,0 0,0 0,0 1,0-2,-1 1,0 0,-1 0,1-1,-1 0,0 0,0 0,-1 0,-5 5,-5 1,0 0,-1 0,0-2,0 0,-1-1,0 0,0-2,-33 9,6-5,-1-2,-66 3,74-8,0-2,0-2,0-1,-42-9,74 10,0 0,-1 0,1-1,0 1,0-1,1 0,-1-1,0 1,1-1,-1 0,1 0,-7-7,-3-11</inkml:trace>
  <inkml:trace contextRef="#ctx0" brushRef="#br0" timeOffset="4269.96">12604 955,'0'0,"-5"3,-206 88,-23 12,232-102,-4 1,1 1,0 0,0 1,-9 6,14-9,-1-1,1 1,-1 0,1-1,-1 1,1-1,-1 1,1 0,0-1,-1 1,1 0,0 0,-1-1,1 1,0 0,0-1,0 1,0 0,0 0,0 0,0-1,0 1,0 0,0 0,0-1,0 1,1 0,-1 0,0-1,1 1,-1 0,0-1,1 1,-1 0,1-1,-1 1,1-1,-1 1,1-1,-1 1,1-1,0 1,-1-1,1 1,-1-1,2 1,6 3,-1 0,1 0,0-1,0 0,0 0,1-1,-1 0,10 1,75 4,-93-7,64-1,0-2,-1-3,0-2,0-4,120-37,-150 37,-1-1,34-19,-52 24,-1 0,0-1,-1 0,0-1,0 0,-1-1,10-13,-14 13,-14 21,-13 31,1 2,2 1,2 0,2 1,3 0,1 1,2 0,-2 58,9-91,0 0,1 1,4 23,-4-33,0 0,0-1,1 1,-1 0,1-1,-1 0,1 1,0-1,1 0,-1 0,0 0,1 0,0 0,-1-1,1 1,0-1,7 4,-4-3,0-1,0 0,0 0,0 0,1-1,-1 0,0 0,1-1,-1 1,1-1,-1-1,1 1,-1-1,11-3,0-1,0-1,0 0,-1-1,20-12,1-3,-1-2,64-55,53-75,-97 91,-4-2,-2-2,-3-3,-4-2,-2-1,-4-2,-3-2,-4-1,40-159,-60 187,5-73,-14 100,0 0,-2-1,-1 1,-1 0,-7-29,8 45,1 1,-1 0,-1 0,1 0,-1 0,0 1,-1-1,1 1,-7-8,9 12,-1 0,1-1,-1 1,1 0,-1 0,1 1,-1-1,0 0,1 0,-1 1,0-1,0 1,0-1,1 1,-1 0,0 0,0 0,0 0,0 0,1 0,-1 0,0 1,0-1,0 1,1-1,-1 1,0 0,1-1,-1 1,0 0,1 0,-1 0,1 1,0-1,-1 0,-1 2,-5 5,0 0,1 1,0-1,0 1,1 1,0-1,0 1,1 0,-5 14,-3 15,-11 47,23-81,-16 71,4 1,3 1,4 0,3 0,3 0,4 0,22 120,-13-134,2-1,4-1,50 116,-51-141,2-1,2 0,0-1,3-2,1 0,1-2,39 35,-62-63,-2 0,1-1,0 0,-1 1,1-1,-1 1,0 0,0-1,3 7,-3 0</inkml:trace>
  <inkml:trace contextRef="#ctx0" brushRef="#br0" timeOffset="4669.89">10546 2677,'0'0,"0"-2,-2-3,0-5,0 0</inkml:trace>
  <inkml:trace contextRef="#ctx0" brushRef="#br0" timeOffset="5312.22">10411 2019,'-1'0,"-16"3,15 14,2-13,24 264,-11-164,49 654,-29 4,4 74,10 160,-22-415,-23-126,-3-90,1-366,0 1</inkml:trace>
  <inkml:trace contextRef="#ctx0" brushRef="#br0" timeOffset="168396.53">1 3068,'2'16,"55"356,-47-305,-18-145,5 0,8-119,-4 192,-1-3,1 1,0-1,1 1,-1-1,6-11,-7 18,1-1,0 1,0 0,-1-1,1 1,0 0,0 0,0-1,1 1,-1 0,0 0,0 0,1 0,-1 1,0-1,1 0,-1 1,1-1,-1 1,1-1,-1 1,1-1,-1 1,1 0,-1 0,1 0,0 0,-1 0,1 0,-1 0,1 1,-1-1,3 1,3 2,0 0,0 0,0 0,-1 1,1 0,-1 0,0 1,-1-1,1 1,-1 1,0-1,5 7,9 13,24 41,-40-59,29 45,-4 1,-1 1,21 65,-47-116,0 0,0-1,0 1,-1-1,1 1,-1-1,0 1,1-1,-1 6,-4-44,2-20,3 0,3 0,2 1,19-82,-25 134,1 0,0 0,0-1,0 1,1 0,-1 0,1 1,-1-1,1 0,0 0,0 1,1-1,-1 1,0 0,1-1,4-2,-5 4,1 0,0 0,0 0,0 1,0-1,0 1,0 0,0 0,0 0,0 0,0 0,0 0,0 1,0 0,0-1,-1 1,1 0,4 3,4 1,0 2,0-1,0 1,-1 1,0 0,-1 0,0 1,0 0,-1 1,0 0,8 13,4 10,-1 0,21 53,26 114,1 2,-64-194,1 0,0 0,0 0,1-1,5 8,-8-13,0 0,0 0,0-1,0 1,0 0,0-1,0 1,1-1,-1 0,0 1,1-1,-1 0,1-1,0 1,-1 0,1-1,0 0,-1 1,1-1,3 0,1-1,1-1,-1 0,0 0,0 0,1-1,-2 0,1-1,0 1,-1-1,1 0,-1-1,9-8,3-4,0-1,22-29,-29 31,0 0,-1-1,0-1,-2 1,0-1,-1-1,0 1,-2-1,0 0,-1-1,-1 1,-1-1,-1 0,-1 1,0-1,-1 0,-2 1,0-1,-1 1,0 0,-2 0,0 0,-1 1,-12-22,16 34,-1 0,0-1,0 2,0-1,-10-10,13 15,-1 0,1 0,0-1,-1 1,1 1,0-1,-1 0,0 0,1 0,-1 1,1-1,-1 1,0-1,1 1,-1 0,0 0,0 0,1-1,-1 2,0-1,1 0,-1 0,0 0,1 1,-1-1,0 1,1 0,-1-1,-2 3,-3 2,0 0,1 1,0 0,0 0,0 0,1 1,0 0,0 0,-6 13,-32 76,41-90,-10 25,-12 49,20-66,2 0,0 0,1 0,0 0,1 0,2 18,-2-29,0-1,1 1,-1-1,1 1,-1-1,1 1,0-1,0 0,0 1,0-1,1 0,-1 0,0 0,1 0,0 0,-1 0,1 0,0 0,0-1,0 1,0-1,0 1,1-1,-1 0,0 0,1 0,3 1,-2-1,0-1,0 0,0 0,0 0,0 0,0-1,0 0,0 0,0 0,-1 0,1 0,0-1,0 0,-1 0,1 0,5-4,-2 0,0 0,-1 0,1-1,-1 0,-1 0,1 0,-1-1,-1 0,1 0,-1 0,-1-1,1 1,-2-1,1 0,-1 0,0 0,-1 0,1-14,-2 23,0 0,0 0,0 0,-1-1,1 1,0 0,0 0,0 0,0 0,0-1,0 1,1 0,-1 0,0 0,0 0,0-1,0 1,0 0,0 0,0 0,0 0,0-1,0 1,0 0,1 0,-1 0,0 0,0 0,0 0,0 0,0-1,1 1,-1 0,0 0,0 0,0 0,0 0,1 0,-1 0,0 0,0 0,0 0,1 0,8 5,10 13,2 7,32 49,-35-46,41 47,-55-71,-1 0,1-1,0 0,0 0,0 0,0-1,1 1,-1-1,1 0,-1 0,1-1,0 1,0-1,0 0,0-1,0 1,0-1,-1 0,1 0,0 0,0-1,0 1,0-1,0 0,0-1,0 1,4-3,6-3,0-1,-1 0,0-1,-1 0,1-1,-2-1,13-12,-3-1,0-2,-1 0,-2-1,-1-1,-1-1,-1 0,-2-1,-1-1,-1 0,-2-1,-1 0,-1-1,4-49,-10 73,-1-1,-1 0,0 0,0 0,-1 0,0 0,-1 0,0 1,-4-14,6 23,0 0,0 0,0 0,0-1,-1 1,1 0,0 0,0 0,0-1,0 1,0 0,0 0,0 0,-1 0,1 0,0-1,0 1,0 0,0 0,-1 0,1 0,0 0,0 0,0 0,0 0,-1 0,1-1,0 1,0 0,0 0,-1 0,1 0,0 0,0 0,-1 0,1 0,0 1,0-1,0 0,0 0,-1 0,1 0,0 0,0 0,-1 0,-7 11,-4 18,-7 31,2 1,4 1,1 0,4 1,2 0,3 0,3 1,9 69,-8-122,3 18,8 33,-10-55,0 0,0 0,1 0,0 0,0 0,1 0,0-1,0 0,9 10,-12-14,0-1,1 0,0 1,-1-1,1 0,-1 0,1 0,0 0,0 0,0-1,0 1,-1 0,1-1,0 1,0-1,0 0,0 0,0 0,0 0,0 0,0 0,0 0,0-1,0 1,0-1,0 1,0-1,0 0,-1 0,1 0,0 0,2-2,3-2,0-1,0 0,0 0,-1-1,11-13,-2-1,-1 0,-1-1,-1 0,0-1,-2-1,11-35,-12 23,-1 1,-2-1,3-70,-9 38,-11-85,-20-66,12 91,15 101,-4-30,-3-104,11 160,0-1,0 0,0 1,1-1,-1 1,0-1,0 1,1-1,-1 1,1-1,0 1,0-3,6 5,2 13,2 14,0 0,-2 0,-2 1,0 1,3 42,-6-49,17 146,15 85,-26-207,1 0,2-1,27 59,-8-42,-28-58,-1 1,2 0,-1-1,0 0,1 0,0-1,10 8,-15-11,1-1,-1 0,0 0,1 1,-1-1,0 0,1 0,-1 0,1 0,-1 0,0 1,1-1,-1 0,1 0,-1 0,0 0,1 0,-1 0,1 0,-1 0,0-1,1 1,-1 0,1 0,-1 0,0 0,1 0,-1-1,0 1,1 0,-1 0,0-1,1 1,-1 0,0 0,0-1,1 1,-1 0,0-1,0 1,1-1,-1 1,0 0,0-1,0 1,0 0,0-1,0 1,0-1,0 1,0-1,4-29,-3 17,3-9,-3 8,2 0,-1 1,2-1,0 1,6-13,-10 25,1 1,-1 0,0-1,0 1,0 0,1 0,-1 0,0-1,1 1,-1 0,0 0,0 0,1-1,-1 1,0 0,1 0,-1 0,0 0,1 0,-1 0,0 0,1 0,-1 0,0 0,1 0,-1 0,0 0,1 0,-1 0,0 0,1 0,-1 0,0 1,1-1,-1 0,0 0,0 0,1 0,-1 1,0-1,0 0,1 0,-1 1,0-1,0 0,0 1,1-1,-1 0,0 1,12 16,-2 5,0 0,13 48,5 50,-28-119,0-1,0 0,0 0,0 1,0-1,0 0,0 1,0-1,0 0,0 0,0 1,0-1,1 0,-1 0,0 1,0-1,0 0,0 0,0 0,0 1,1-1,-1 0,0 0,0 0,0 1,1-1,-1 0,0 0,0 0,0 0,1 0,-1 0,0 1,0-1,1 0,-1 0,0 0,0 0,1 0,-1 0,0 0,0 0,1 0,-1 0,1 0,9-12,7-23,-17 34,10-23,-4 7,1 1,1 0,0 0,21-28,-27 41,0 0,1 0,-1 0,1 1,0 0,-1-1,1 1,1 0,-1 0,0 0,0 1,1-1,-1 1,1 0,-1 0,1 0,0 0,-1 1,1-1,0 1,-1 0,1 0,0 0,-1 1,1-1,0 1,-1 0,1 0,6 3,-5-2,0 1,0 0,0 0,0 1,0 0,-1-1,0 1,1 1,-2-1,1 1,0-1,-1 1,0 0,5 10,1 6,-1 0,8 34,-11-37,-5-18,0 0,0 1,1-1,-1 0,0 0,0 1,0-1,0 0,1 0,-1 1,0-1,0 0,0 0,1 0,-1 0,0 1,1-1,-1 0,0 0,0 0,1 0,-1 0,0 0,0 0,1 0,-1 0,0 0,1 0,-1 0,0 0,1 0,-1 0,0 0,0 0,1 0,-1 0,0 0,0 0,1-1,-1 1,0 0,0 0,1 0,-1 0,0-1,0 1,1 0,-1 0,0-1,0 1,0 0,0-1,15-13,-14 13,9-11,0-1,0 1,-2-2,1 1,-2-1,0 0,10-29,-17 43,0 0,0-1,0 1,0 0,0 0,0-1,0 1,0 0,0 0,1-1,-1 1,0 0,0 0,0 0,0-1,0 1,1 0,-1 0,0 0,0 0,0-1,1 1,-1 0,0 0,0 0,0 0,1 0,-1 0,0 0,0-1,1 1,-1 0,0 0,0 0,1 0,-1 0,9 7,6 14,-15-20,41 78,-29-53,0-2,2 0,22 31,-35-53,1-1,-1 1,0-1,0 1,1-1,-1 0,1 1,0-1,-1 0,1 0,0 0,-1 0,1 0,0-1,0 1,0-1,0 1,0-1,0 1,0-1,0 0,0 0,0 0,-1 0,1 0,0-1,0 1,0 0,0-1,0 0,0 1,0-1,0 0,3-2,2-2,0-1,0 0,0-1,-1 1,1-1,6-11,13-19,-3 0,-1-1,25-62,34-130,-78 218,6-27,-9 98,2-1,15 82,-7-62,-7-49,18 147,-2 190,-19-340,-2-1,0-1,-1 1,-14 46,14-61,-1 0,0 0,-1 0,0-1,-1 1,0-1,0 0,-1-1,0 0,0 0,-1 0,0-1,-18 12,2-5,-2-1,1-1,-2-1,0-1,0-2,-47 9,14-7,0-3,-67-2,80-5,-69-10,63 0</inkml:trace>
  <inkml:trace contextRef="#ctx0" brushRef="#br0" timeOffset="169336.54">6360 3242,'0'20,"2"270,-1 186,-2-430</inkml:trace>
  <inkml:trace contextRef="#ctx0" brushRef="#br0" timeOffset="169976.53">6495 3494,'69'-32,"112"-35,-175 64,0 2,1-1,-1 1,1 0,-1 0,0 1,1 0,7 0,-12 1,1-1,-1 1,0-1,0 1,0 0,1 0,-1 0,0 0,0 0,0 0,-1 0,1 1,0-1,0 1,-1 0,1-1,-1 1,1 0,-1 0,0 0,0 0,0 0,0 0,0 0,0 0,1 4,-1 4,1 0,-2-1,1 1,-1 0,-1 0,1 0,-2-1,1 1,-2 0,-4 13,-1 1,-1 0,-25 42,19-40,-1-1,-1-1,-1 0,-1-1,-2-1,0-1,-1-1,-1-1,-31 20,25-24,28-15,-1 1,1-1,0 1,-1-1,1 0,-1 0,1 1,0-1,-1 0,1 0,-1 0,1 0,0-1,-1 1,1 0,-1 0,1-1,0 1,-2-2,3 2,0 0,-1 0,1-1,0 1,0 0,-1 0,1-1,0 1,0 0,0-1,0 1,0 0,-1-1,1 1,0 0,0-1,0 1,0 0,0-1,0 1,0 0,0-1,0 1,0 0,0-1,1 1,-1 0,0-1,0 1,0 0,0 0,0-1,1 1,-1 0,0-1,0 1,0 0,1 0,-1-1,0 1,0 0,1 0,-1 0,0-1,1 1,-1 0,0 0,1 0,-1 0,0 0,1 0,-1 0,1 0,18-9,-4 6,-1 1,1 0,0 0,-1 1,1 1,0 1,0 0,-1 1,1 1,0 0,-1 1,25 9,1 5,0 2,-1 1,36 26,-58-36,-1-1,2 0,-1-2,1 0,0-1,22 6,-8-7</inkml:trace>
  <inkml:trace contextRef="#ctx0" brushRef="#br0" timeOffset="170506.53">7277 3572,'-1'1,"0"0,0 0,0 1,0-1,1 0,-1 1,0-1,1 1,-1-1,1 1,0-1,-1 1,1 0,0-1,0 3,-1 0,-5 53,2 1,6 103,-2-152,1 1,0-1,1 0,0 0,1 0,-1 0,2-1,-1 1,6 8,-7-14,0 0,1 1,-1-1,1 0,0-1,0 1,0 0,0-1,0 0,1 1,-1-1,0-1,1 1,0 0,-1-1,1 0,0 0,0 0,0 0,0-1,0 1,0-1,6 0,4-2,0 0,0 0,-1-2,1 1,-1-2,0 0,0 0,-1-1,1-1,-1 0,-1-1,1 0,-1-1,15-16,-11 10,0-1,-2-1,0 0,-1-1,0 0,-2-1,0 0,13-37,-20 47,0 0,-1 0,0 0,0-1,-1 1,0 0,-1-1,-1-10,1 16,-1 0,0-1,0 1,-1 0,1 1,-1-1,0 0,0 0,0 1,0-1,-1 1,1-1,-1 1,0 0,0 0,0 1,-1-1,1 0,0 1,-6-3,-5-2,-1 0,0 2,0-1,-1 2,1 0,-1 1,0 0,0 1,0 1,0 1,0 0,0 1,1 1,-19 4,28-4,1 0,-1 1,1-1,0 1,0 0,0 1,0-1,0 1,1 0,0 1,-1-1,-5 10,1-1,0 1,1 0,-8 22,4-6</inkml:trace>
  <inkml:trace contextRef="#ctx0" brushRef="#br0" timeOffset="171136.54">8196 3464,'0'0,"0"0,-11 9,-18 16,2 1,0 1,1 1,-39 59,51-65,1 0,1 0,1 1,2 1,0-1,1 2,1-1,-4 33,10-53,1 1,0-1,-1 1,2-1,-1 0,0 1,1-1,0 0,0 0,0 1,0-1,1 0,0 0,0 0,0 0,4 5,-2-5,-1 0,1 0,0 0,1-1,-1 0,1 0,-1 0,1 0,0-1,0 0,10 3,-3-2,-1 0,2-1,-1-1,0 0,0 0,0-1,0-1,1 0,-1-1,0 0,14-5,-17 4,0-1,0 0,-1 0,0-1,1 0,-2-1,1 1,-1-1,0-1,0 0,6-7,-4 2,-1 0,0 0,-1-1,0 0,-1 0,7-23,-4 3,-2 0,-1-1,-2 1,-1-1,-2-50,-1 77,-1 1,1-1,-1 0,0 1,0-1,-4-7,4 12,1 0,-2 0,1 0,0 0,0 1,0-1,-1 0,1 1,-1-1,0 1,1-1,-1 1,0 0,0-1,0 1,0 0,0 1,0-1,0 0,0 0,0 1,-4-1,-15-1,0 1,0 1,0 1,0 1,0 0,0 2,1 0,-1 2,-27 11,46-17,0 1,0 0,0 0,0 0,0 0,0 0,0 0,0 0,1 1,-1-1,0 1,1-1,0 1,-1 0,0 1,0 6</inkml:trace>
  <inkml:trace contextRef="#ctx0" brushRef="#br0" timeOffset="171696.53">8649 3484,'0'0,"0"0,0 0,0 0,-2 7,-31 76,-13 43,40-108,2 0,0 1,1-1,1 1,1 20,1-32,0-1,1 0,-1 0,2 0,-1 0,1 0,-1 0,2 0,-1-1,1 1,-1-1,2 1,-1-1,0 0,1 0,8 8,-6-9,0 1,0-1,0 0,0-1,1 1,-1-1,1-1,0 1,0-1,-1 0,2-1,-1 0,0 0,8 0,-4-1,-1 0,1 0,-1-1,0-1,1 0,-1 0,0-1,0 0,0 0,-1-2,1 1,-1-1,0 0,0-1,-1 0,1 0,-2-1,1 0,-1-1,0 1,0-1,-1-1,0 1,0-1,-1 0,5-11,3-9,-2 0,-1 0,-1-1,-1 0,7-61,-15 88,1 1,-1 0,-1-1,1 1,0 0,0-1,-1 1,1 0,-1-1,0 1,0 0,0 0,0 0,0 0,0 0,-1 0,-2-3,1 2,0 0,0 1,0 0,0-1,-1 1,1 1,-1-1,0 0,-6-1,-6-1,0 1,0 1,-33-1,43 3,-5-1,-83 1,83 1,-1 0,0 1,1 0,-1 1,-20 7,28-8,0 1,1-1,-1 1,0-1,1 1,-1 0,1 0,0 0,0 1,-4 6,-7 13</inkml:trace>
  <inkml:trace contextRef="#ctx0" brushRef="#br0" timeOffset="191866.54">11270 3060,'-2'7,"-139"370,66-167,67-189,0 0,1 0,-9 38,16-51</inkml:trace>
  <inkml:trace contextRef="#ctx0" brushRef="#br0" timeOffset="192216.54">11251 3079,'13'14,"2"3,-2 0,0 1,-1 0,-1 1,-1 0,0 1,6 20,38 152,-22-69,12 14,-37-118</inkml:trace>
  <inkml:trace contextRef="#ctx0" brushRef="#br0" timeOffset="192596.53">11000 3543,'0'-2,"0"1,1-1,0 0,-1 0,1 1,0-1,0 0,0 1,0-1,0 1,3-3,5-4,0 1,1 0,0 1,1 0,17-8,61-18,-75 28,65-18,1 4,149-13,-42 7,-187 24,0 0,0 0,0 0,0 0,0 1,0-1,0 0,0 0,0 0,0 0,0 0,0 0,0 0,0 0,0 0,0 0,0 0,0 0,0 1,1-1,-1 0,0 0,0 0,0 0,0 0,0 0,0 0,0 0,0 0,0 0,0 0,0 0,0 0,0 0,1 0,-1 0,0 0,0 0,0 0,0 0,0 0,0 0,0 0,0 0,0 0,0 0,0 0,1 0,-1 0,0 0,0 0,0 0,0 0,-10 7,-17 7,-53 22,64-28</inkml:trace>
  <inkml:trace contextRef="#ctx0" brushRef="#br0" timeOffset="192996.53">12091 3157,'-11'0,"1"0,-1 0,0 2,1-1,-1 1,0 1,1 0,0 0,0 1,0 0,0 1,1 0,0 1,0 0,0 0,0 1,1 0,1 0,-1 1,1 0,0 1,1-1,0 1,0 0,-4 12,0-2,2 0,0 1,1 0,-5 26,10-33,0 1,0-1,1 0,1 1,0-1,1 0,4 25,-4-34,0-1,0 1,0-1,0 1,1-1,-1 0,1 0,0 1,0-1,0 0,0 0,1-1,-1 1,1-1,0 1,-1-1,6 4,-3-4,-1-1,0 1,0-1,1 0,-1 0,1 0,-1 0,1-1,-1 0,1 0,0 0,5-1,9-3,0-1,-1 0,1-2,-1 0,21-12,35-20,-6-1</inkml:trace>
  <inkml:trace contextRef="#ctx0" brushRef="#br0" timeOffset="193366.54">12507 3099,'-4'1,"0"0,0 0,0 1,1-1,-1 1,1 0,-1 0,1 0,0 1,-1-1,1 1,-4 4,0 0,-13 10,0 0,-27 34,41-43,1 0,-1 0,2 0,-1 1,1-1,1 1,-1 0,2 0,-1 0,-2 18,4-16,1-1,-1 1,2-1,0 1,0-1,0 1,2-1,-1 0,1 0,1 0,-1 0,2 0,8 13,-9-16,1-1,0 1,0-1,1 0,-1-1,1 1,1-1,-1-1,1 1,0-1,0 0,0 0,0-1,1 0,-1 0,1-1,0 0,10 1,0-1,1-2,0 0,-1-1,24-4,7-4</inkml:trace>
  <inkml:trace contextRef="#ctx0" brushRef="#br0" timeOffset="193696.54">13067 3215,'0'0,"0"8,4 60,14 142,-11-160,2 1,16 52,-17-82,-1-5</inkml:trace>
  <inkml:trace contextRef="#ctx0" brushRef="#br0" timeOffset="194506.53">13058 3457,'-4'-20,"3"13,0-1,0 0,1 1,0-1,1 0,-1 0,1 1,1-1,0 0,5-14,-5 18,1-1,-1 0,1 0,0 1,1 0,-1-1,1 1,0 1,0-1,0 0,0 1,1 0,-1 0,1 0,0 1,0 0,6-3,3 0,-1 1,1 1,0 0,0 1,0 0,0 1,0 1,1 0,17 3,-24-2,-1 0,0 1,0 0,0 0,0 1,0 0,-1 0,1 1,-1-1,0 1,0 1,0-1,-1 1,1 0,-1 1,0-1,-1 1,1 0,6 13,-6-9,-1 1,0 0,-1 1,0-1,-1 0,0 1,0 0,-2-1,1 1,-2 0,1-1,-2 1,-2 12,2-12,-1 0,-1 1,0-1,0 0,-1-1,-1 1,0-1,0 0,-1-1,-1 0,-16 18,23-27,-14 12,15-12,-1-1,1 0,-1 1,1-1,-1 1,1-1,-1 0,1 1,-1-1,0 0,1 0,-1 0,1 1,-1-1,0 0,1 0,-1 0,0 0,1 0,-1 0,0 0,1 0,-2-1,2 1,0 0,0-1,0 1,0-1,-1 1,1 0,0-1,0 1,0-1,0 1,0-1,0 1,1 0,-1-1,0 1,0-1,0 1,0-1,0 1,1 0,-1-1,0 1,0 0,0-1,1 1,-1 0,1-1,8-12,-8 13,30-33,2 1,1 2,60-41,-40 31,9-6,-22 17,-1-1,-2-2,37-40,-71 68,0-1,-1 1,0-1,0 0,0 0,-1 0,0 0,0-1,0 1,0-1,-1 1,0-1,0 1,-1-1,1 0,-1 0,0 1,-1-1,1 0,-1 1,0-1,-3-7,-4 0,7 13,1 0,-1-1,1 1,-1 0,1 0,-1 0,1 0,-1 0,1 0,-1 0,1 0,-1 0,1 1,-1-1,1 0,-1 0,1 0,-1 0,1 1,-1-1,1 0,-1 0,1 1,0-1,-1 0,1 1,0-1,-1 1,1-1,0 0,-1 1,1-1,0 1,0-1,0 1,-1 0,-8 14,1 1,1 0,0 0,1 0,1 1,0 0,1 0,-2 29,4-23,1 0,1 0,1 0,1-1,0 1,10 32,-8-42,1 1,1-1,0 0,1 0,1-1,0 0,0 0,1-1,1 0,-1-1,2 0,0 0,0-1,19 12,-17-13,0-1,1 0,-1 0,2-1,-1-1,1-1,-1 0,1-1,0 0,1-1,-1-1,0 0,26-3,-32 1,0-1,0 0,0-1,0 0,0 0,-1 0,1-1,-1-1,0 0,-1 0,1 0,-1-1,0 0,0 0,0-1,-1 0,0 0,7-12,-6 7,-1 1,-1-1,0 1,0-2,-1 1,-1 0,0-1,0 1,-2-1,1 0,-2 0,-1-22,0 16,-1 0,-1 0,-8-26,12 50,-1 0,1 1,-1-1,0 1,-2 10,0 6,-1 55,-3 139,7-152,13 87,-13-141,0 0,1 0,1 0,0 0,0-1,1 1,0-1,0 0,1 0,0 0,10 10,5 1</inkml:trace>
  <inkml:trace contextRef="#ctx0" brushRef="#br0" timeOffset="194936.53">14323 3311,'0'-2,"0"0,1 0,-1 0,1 0,0 0,0 0,0 0,0 0,0 0,0 0,0 0,1 0,-1 1,1-1,-1 1,1-1,0 1,3-3,37-20,-37 21,14-5,0 0,0 0,1 2,-1 0,23-2,-30 6,0 1,0 0,0 0,0 2,0-1,0 2,0-1,0 2,0 0,12 4,-19-5,0 1,0-1,0 1,0 0,-1 0,1 0,-1 1,0-1,0 1,0 0,-1 0,1 1,-1-1,0 1,3 7,-2-4,-2-1,1 1,-1-1,-1 1,1 0,-1 0,-1 0,1 0,-2 15,-1-9,0-1,-1 0,0 1,-1-1,0-1,-1 1,-1-1,0 0,0 0,-1 0,-1-1,-12 15,10-16,-1-1,0 0,0 0,-1-1,0-1,0 0,-1-1,-18 7,2-3</inkml:trace>
  <inkml:trace contextRef="#ctx0" brushRef="#br0" timeOffset="195686.54">16178 3253,'0'0,"-30"1,26 2,0 1,0-1,1 1,0 0,0 0,0 0,0 0,0 0,1 1,0-1,0 1,0-1,-2 11,0 6,0 0,0 23,2-27,-11 188,12-160,2 1,12 72,-13-114,0 0,1 0,0-1,0 1,0-1,0 1,1 0,-1-1,1 0,0 1,0-1,0 0,0 0,0 0,1 0,0-1,-1 1,1-1,0 1,6 2,12 4</inkml:trace>
  <inkml:trace contextRef="#ctx0" brushRef="#br0" timeOffset="196196.53">16593 3273,'-1'1,"0"0,0 0,0 1,0-1,0 1,0-1,0 0,1 1,-1-1,0 1,1 0,-1-1,1 4,-2 0,-11 38,1 0,3 1,1 1,3 0,-1 48,6-79,0 0,1 0,1 0,0 0,5 17,-6-25,1-1,0 0,0 1,1-1,0 0,0-1,0 1,0 0,1-1,-1 1,1-1,0 0,1-1,-1 1,9 5,-2-4,-1 0,1-1,0-1,0 0,1 0,-1-1,0 0,1-1,19 0,-14-2,0 0,-1-1,1-1,0 0,-1-1,17-7,-30 10,-1 0,1 0,-1-1,1 1,-1-1,1 1,-1-1,0 0,0 1,0-1,0 0,0-1,-1 1,1 0,0 0,-1-1,0 1,2-4,-2 2,0 0,0-1,0 1,-1 0,0-1,0 1,0 0,0-1,0 1,-3-8,0 0,-1-1,-1 1,0 0,0 0,-1 1,-15-21,6 13,-1 0,-1 1,-1 1,-1 1,0 0,-37-22,27 21,-2 0,0 3,-1 0,-42-11,65 22,6 2,-1 0,0 0,0 0,1 0,-1 1,0-1,0 1,-4 0,6 1,2 1</inkml:trace>
  <inkml:trace contextRef="#ctx0" brushRef="#br0" timeOffset="197256.54">17299 3273,'0'0,"0"0,0 0,0 0,12 0,14-2,0 0,40-10,-46 7,1 1,0 1,0 1,1 1,26 2,-181-8,129 7,0 0,1 0,-1 1,0-1,1 1,-1 0,0 0,1 1,-1-1,1 1,0 0,0 0,-1 0,-3 3,-2 3,1 1,0-1,-8 14,4-8,3-3,1-1,0 1,1 1,0 0,0 0,1 0,1 0,0 1,1 0,0 0,1 1,-3 19,4 10,5 52,-3-93,0 0,0 0,1 0,-1 0,1 0,0 0,-1 0,1 0,0 0,0-1,0 1,0 0,0-1,1 1,-1-1,0 1,1-1,1 2,1-1,-1 0,1 0,-1 0,1-1,0 0,0 1,-1-1,8 1,5-1,0 0,0-1,25-3,-36 3,72-8,155-7,-226 15,0 0,1 1,-1-1,0 1,0 0,-1 1,1 0,6 2,-10-3,0 0,0 0,0 1,0-1,0 1,0-1,0 1,-1 0,1-1,-1 1,1 0,-1 0,0 0,1 0,-1 1,0-1,-1 0,1 0,0 1,-1-1,1 0,-1 1,1 2,-1 5,-1-1,1 1,-2-1,1 1,-1-1,-1 0,0 0,0 0,0 0,-8 12,0 0,-2-1,0-1,-18 20,15-20,-1-1,-1 0,-1-2,0 0,-1-1,-39 21,50-31,-1 0,0 0,0-1,0-1,0 0,-1 0,1-1,-1 0,0-1,0 0,1-1,-1 0,0-1,0 0,1-1,-1 0,1 0,-12-5,18 6,1-1,-1 0,1 0,0 0,-1 0,1 0,0 0,0-1,0 0,1 1,-1-1,1 0,-1-1,1 1,0 0,0-1,1 1,-1-1,1 1,-1-1,1 0,0-3,-2-14</inkml:trace>
  <inkml:trace contextRef="#ctx0" brushRef="#br0" timeOffset="197966.54">18333 3351,'-3'1,"1"1,0-1,0 1,0 0,0 0,0 0,-2 3,-2 1,-15 15,0 1,2 1,-18 26,27-34,1 0,0 1,1 1,1-1,0 1,-5 24,11-35,0 0,0 0,1 0,0 0,0 0,0 0,1 0,0 0,0 0,0 0,1-1,4 11,-2-7,1-1,0 1,0-1,1 0,0-1,1 0,10 10,-4-5,1-1,1-1,0-1,0 0,1 0,0-2,0 0,24 7,-33-13,1 0,-1 0,0 0,1-1,-1 0,0 0,1-1,-1 0,0 0,0-1,1 0,-1 0,-1 0,1-1,0 0,-1-1,1 0,-1 0,9-7,-9 6,1-1,-1 0,1-1,-2 1,1-1,-1 0,0-1,0 1,-1-1,0 0,-1 0,1 0,-2-1,1 1,2-17,-4 7,-1 0,-1 0,-1 0,0 1,-1-1,-1 1,0-1,-2 1,-11-26,5 18,-1 0,0 1,-2 0,-1 2,-28-32,38 47,-1 1,0 0,0 0,0 0,-1 1,-12-7,18 12,1-1,-1 0,0 1,1-1,-1 1,0-1,1 1,-1 0,0 0,0 0,1 0,-1 0,0 0,1 0,-1 1,0-1,-2 1,3 0,-1 0,1 0,0 1,-1-1,1 0,0 0,0 1,-1-1,1 1,0-1,1 1,-1 0,0-1,0 1,1 0,-1 0,1-1,-1 1,1 0,0 2,-1 0,1 1,0-1,0 0,1 1,-1-1,1 0,0 0,0 1,0-1,1 0,-1 0,1 0,0-1,0 1,1 0,-1-1,1 1,-1-1,1 0,0 0,1 0,3 4,6 2,0 1,1-2,0 1,25 9,-3-3,67 16,-41-17</inkml:trace>
  <inkml:trace contextRef="#ctx0" brushRef="#br0" timeOffset="198546.54">19309 3409,'-14'-12,"8"8,-1 0,0 1,0 0,0 0,0 1,0 0,-1 0,1 1,0 0,-14-1,6 2,1 0,-1 1,0 1,-23 5,34-6,1 0,-1 0,0 0,1 1,-1-1,1 1,0 0,-1 0,1 0,0 0,0 1,0 0,0-1,1 1,-1 0,1 0,0 0,0 0,0 1,0-1,0 1,-1 5,1-3,1-1,1 1,-1 0,1 0,0 0,0 0,0 0,1 0,0 0,0 0,1 0,0 0,4 10,3 1,0 0,1-1,1 0,0-1,2 0,-1 0,2-2,-1 1,31 20,-22-18,1-1,1-1,0-2,1 0,1-2,36 11,-37-15,1-1,1-1,-1-1,1-1,32-2,-43-1,0-1,0 0,0-1,0-1,-1 0,0-1,0-1,0 0,27-16,-37 18,-1 1,0 0,0-1,0 0,0 0,0 0,-1 0,0-1,0 1,0-1,0 0,-1 0,0 0,0 0,0 0,0 0,-1-1,0 1,0-1,-1 1,1 0,-1-1,0 1,-1-1,1 1,-1-1,0 1,-4-10,1 1,-1 1,-1 0,0 0,-1 1,0-1,-1 2,0-1,-1 1,0 0,-13-10,0 1,-2 2,0 0,-1 2,0 1,-2 0,1 2,-2 2,0 0,0 1,-41-7,61 15,-1 1,0 0,0 1,0-1,1 2,-1-1,0 1,0 0,1 1,-1 0,-10 4,8 1</inkml:trace>
  <inkml:trace contextRef="#ctx0" brushRef="#br0" timeOffset="200286.54">16062 2451,'43'-7,"-27"4,-6 11,12 4,0-1,1 0,1-2,34 9,104 17,-157-34,134 21,0-7,2-6,142-9,422-58,-502 37,260-9,-76 7,342 4,-598 19,-115 1,-1 0,27 7,-27-5,0 0,0-1,19 0,151 6,-168-8,-17 0</inkml:trace>
  <inkml:trace contextRef="#ctx0" brushRef="#br0" timeOffset="-195880.19">11194 4325,'0'25,"0"96,10 448,19-366,-9-81,-20-113,-5-25,-6-27,-62-337,59 272,0-172,25 123,-8 130,3 1,0 0,18-48,-20 67,0 0,0 0,0 0,1 1,0-1,0 1,1 0,0 1,0-1,0 1,0 1,1-1,0 1,0 0,0 0,0 1,15-5,-4 3,-1 1,1 1,0 0,0 1,0 1,34 3,-47-2,0 0,0 1,0 0,-1 0,1 1,0-1,0 1,-1 0,7 3,-8-3,0 0,-1 1,1-1,-1 0,0 1,0-1,0 1,0 0,0 0,0-1,-1 1,1 0,-1 1,0-1,1 4,2 8,-2 1,0 0,0 0,-2 0,0 0,-1 0,0 0,-1-1,-6 22,2-13,-2-1,0 0,-1 0,-1-1,-20 31,17-33,0-1,-25 25,32-37,0-1,-1-1,0 1,0-1,0 0,0 0,-1-1,1 0,-17 6,8-10,12-2,10-3,19-7,31-15,110-36,-156 61,1 0,-1 0,1 1,0 0,-1 1,1 0,0 0,-1 2,1-1,0 1,-1 1,0 0,1 0,-1 1,-1 0,1 1,-1 0,1 0,-1 1,9 8,-9-6,-1 0,1 0,-2 1,1 0,-1 0,-1 1,0 0,0 0,-1 0,0 1,0-1,-2 1,1 1,-1-1,-1 0,0 1,-1-1,1 17,-4-8,0-1,-1 1,-1 0,-1-1,0 0,-2 0,0 0,-16 28,-5 1,-62 83,71-105,-2-1,0-1,-37 31,47-47,0 1,0-2,-1 1,0-2,0 0,-1 0,0-1,0 0,0-1,-23 3,31-6,-20 2,-33 1,52-3,1-1,0-1,0 1,0-1,0 0,0 0,-1 0,2 0,-1-1,0 0,0 0,0-1,-5-3,3-1</inkml:trace>
  <inkml:trace contextRef="#ctx0" brushRef="#br0" timeOffset="-194650.19">12585 5127,'1'-2,"0"0,0 1,0-1,0 0,1 1,-1-1,1 0,-1 1,2-2,5-5,3-7,-1-1,0 0,-1-1,0 0,-2-1,0 0,-1 0,0 0,3-29,-7 34,-1 1,0-1,-1 0,-1 1,0-1,-5-21,4 26,0 0,-1 0,0 0,-1 0,0 1,0-1,0 1,-1 0,0 1,-11-13,9 13,-1 1,1-1,-1 1,0 1,0-1,-1 1,1 1,-1 0,0 0,0 0,0 1,0 0,0 1,-1 0,1 1,0 0,-15 2,5 0,1 0,1 2,-1 0,1 1,-1 1,1 1,1 0,-18 11,17-8,0 2,1 0,0 1,1 1,1 0,-15 18,21-22,0 1,0 0,1 1,1-1,0 2,0-1,1 0,1 1,0 0,-2 16,5-24,0 0,1 1,0-1,0 1,0-1,1 1,0-1,0 0,0 0,1 1,0-1,0 0,0 0,0 0,6 7,-3-5,0-1,1 0,-1-1,1 0,0 1,1-2,-1 1,1-1,0 0,7 3,-1-2,-1 0,1-1,0 0,0-1,1 0,-1-2,0 1,1-1,-1-1,1-1,-1 0,21-4,-24 2,0-1,0 0,0-1,-1 0,1 0,-1-1,0-1,-1 1,0-1,0-1,0 1,-1-2,0 1,0-1,-1 1,-1-2,8-14,0-3,-2 0,-1 0,-1-1,-1-1,4-37,-6 19,6 89,12 74,4 18,-23-117,0 0,2-1,0 1,0-1,17 23,-23-37,-1-1,1 0,0 1,0-1,0 0,0 0,1 0,-1 0,0 0,0 0,1 0,-1 0,1 0,-1 0,0-1,1 1,-1-1,1 1,0-1,-1 0,1 1,-1-1,1 0,2 0,-1-1,0 0,-1 0,1 0,0 0,0 0,-1-1,1 1,-1-1,1 0,-1 1,0-1,3-3,5-6,0-1,-1 0,0 0,7-15,56-124,-50 100,50-85,-71 134,0 0,0 0,0 1,0-1,1 1,-1-1,0 1,1 0,-1-1,1 1,-1 0,1 0,-1 0,1 0,0 0,0 0,-1 1,1-1,0 1,3-1,-3 1,1 0,-1 1,1-1,-1 1,0 0,1 0,-1 0,0 0,1 0,-1 1,0-1,0 1,0-1,0 1,1 2,16 14,-2 0,0 2,-1 0,18 31,45 93,-73-127,-2-7,-1-22,0-17,2 0,1 0,2 1,0 0,2 0,1 1,1 0,2 1,0 1,24-32,-37 54,1 1,0 0,0 0,0 0,0 0,0 0,1 0,-1 0,1 1,-1-1,1 1,-1 0,1-1,0 1,-1 0,1 1,0-1,5 0,-4 1,-1 1,1-1,-1 1,1 0,-1 0,0 1,0-1,0 1,1-1,-1 1,-1 0,1 0,0 0,0 1,2 3,10 9,-1 1,0 1,-1 1,-1 0,10 21,43 102,-29-43,37 170,-70-258,4 20</inkml:trace>
  <inkml:trace contextRef="#ctx0" brushRef="#br0" timeOffset="-194210.19">13831 4335,'24'307,"-10"-184,65 477,-69-555,-1-12</inkml:trace>
  <inkml:trace contextRef="#ctx0" brushRef="#br0" timeOffset="-193630.19">14315 4469,'0'-1,"0"1,-1-1,1 0,0 0,0 1,0-1,0 0,-1 0,1 1,0-1,-1 0,1 1,-1-1,1 0,-1 1,1-1,-1 1,1-1,-1 1,1-1,-1 1,0-1,1 1,-1-1,0 1,1 0,-1-1,0 1,0 0,1 0,-1 0,0-1,0 1,1 0,-1 0,0 0,0 0,0 0,1 1,-1-1,0 0,0 0,-1 1,-37 11,38-11,-28 13,0 1,1 1,1 2,0 1,2 1,0 1,-42 46,21-12,1 2,-55 93,88-130,4-9,1 1,0 0,1 0,0 1,1 0,-7 24,12-35,0-1,0 0,0 1,0-1,0 0,0 0,1 1,-1-1,0 0,1 0,-1 1,1-1,-1 0,1 0,0 0,-1 0,1 0,0 0,0 0,0 0,0 0,0 0,0 0,0-1,0 1,0 0,0-1,0 1,0 0,1-1,-1 0,0 1,0-1,1 0,-1 1,0-1,3 0,5 1,0-1,1 0,16-1,-26 1,150-27,-106 17,88-9,-116 18,-1 1,1 1,-1 0,1 1,-1 1,0 0,0 1,0 1,23 10,-11 0,-1 0,-1 2,-1 0,45 42,77 97,-84-86,-24-28,-39-43</inkml:trace>
  <inkml:trace contextRef="#ctx0" brushRef="#br0" timeOffset="-192510.19">16624 4585,'-5'-26,"1"10,1 0,0 0,2 0,0 0,0 0,2 0,0 0,5-26,-4 36,-1 0,1 0,0 1,1-1,-1 1,1 0,0-1,0 1,1 0,0 1,6-7,-7 8,1 0,0 1,0-1,0 1,0 0,0 0,0 0,0 1,1-1,-1 1,1 0,-1 0,1 1,-1 0,1-1,8 2,-3 0,0 1,0 0,0 1,-1 0,1 0,-1 1,0 0,0 1,0 0,-1 0,1 1,-1 0,-1 1,1 0,-1 0,0 0,-1 1,1 0,-2 0,1 1,-1-1,0 1,-1 0,0 1,-1-1,0 1,0-1,-1 1,0 0,-1 0,1 15,-4-6,-1 0,0 0,-2-1,0 1,-1-1,-1 0,-14 27,-2-2,-53 70,50-79,-1-1,-1-1,-2-2,-1-1,-2-2,0-1,-2-1,-1-2,-68 33,84-52,16-4,12-1,42-6,91 1,-127 7,-1 0,0 1,0 0,1 1,-2 1,1 0,0 1,-1 0,0 1,0 0,0 1,17 13,7 9,-2 2,40 46,-46-47,7 8,-16-17,0-1,40 33,-46-44</inkml:trace>
  <inkml:trace contextRef="#ctx0" brushRef="#br0" timeOffset="-191870.19">17484 4643,'-6'8,"1"0,-1 0,2 0,-1 1,1-1,-5 14,5-11,-3 7,1-1,1 1,1 0,0 0,2 1,-2 35,6-8,11 72,-12-104,3-2,13-10,125 1,171 27,-260-24,-49-5,22 2,-1-1,48-1,-65-2,-1 0,0 0,0-1,0 1,0-2,0 1,0-1,0 0,-1 0,0-1,1 0,-1 0,-1 0,10-9,8-14,-5 1</inkml:trace>
  <inkml:trace contextRef="#ctx0" brushRef="#br0" timeOffset="-191460.19">17707 4527,'0'0,"0"2,0 5,0 12,3 17,6 20,8 20,7 11,1 5,1 7,-2 7,0-2,-2-8,-2-12,0-9,-2-13,-4-17</inkml:trace>
  <inkml:trace contextRef="#ctx0" brushRef="#br0" timeOffset="-190930.2">18460 4673,'-3'0,"1"0,-1 0,1 1,0-1,0 1,-1-1,1 1,0 0,0 0,-1 0,1 0,0 0,0 1,0-1,1 1,-1-1,-2 3,0 0,1 1,0-1,0 1,0-1,1 1,0 0,-3 7,0 5,1 0,0 0,-1 30,3-9,2 1,2-1,2 1,1-1,2 0,1 0,2-1,2 0,1-1,2 0,38 65,-45-89,1 0,0-1,0 0,1 0,0-1,1 0,18 12,-25-19,1-1,-1 0,0 0,1 0,-1 0,1 0,0-1,0 0,-1 0,1 0,6-1,-7 0,-1 0,1-1,-1 1,0-1,1 0,-1 0,0-1,0 1,0-1,0 1,0-1,0 0,0 0,0 0,-1 0,1-1,3-4,0-2,0 0,0 0,-1 0,0-1,-1 1,0-1,0 0,-1-1,3-20,-2 5,-2 0,-1-52,-3 46,-2 1,-2 0,0 0,-2 0,-2 0,-1 1,-1 1,-1 0,-1 1,-2 0,-1 1,-1 1,-1 1,-44-45,56 64,0 0,-1 0,1 0,-1 1,0 0,0 1,-1 0,1 0,-1 1,0 0,0 0,0 1,0 0,0 1,-1 0,-17 0,25 2,0-1,0 0,0 1,0-1,0 1,0-1,0 1,0 0,1 0,-1 0,0 0,0 0,1 0,-1 1,1-1,-1 0,1 1,0-1,-1 1,1 0,0-1,0 1,0 0,0 0,0-1,1 1,-1 0,0 0,1 0,0 0,-1 0,1 0,0 0,0 0,0 0,1 3,0 7,0 0,2 0,-1 0,8 18,-9-26,15 39</inkml:trace>
  <inkml:trace contextRef="#ctx0" brushRef="#br0" timeOffset="-189240.19">19233 4585,'-2'-1,"1"0,-1 0,0 0,0 1,-1-1,1 0,0 1,0 0,0-1,0 1,0 0,-1 0,1 0,-3 1,-31 5,28-4,1 1,0 1,0-1,0 1,0 0,0 1,1-1,0 1,0 1,0-1,1 1,0 0,0 0,0 1,1-1,-7 15,0 2,0 0,2 1,-11 47,15-51,1 1,1-1,1 1,1-1,1 1,0-1,4 23,-1-29,0 0,1 0,0 0,1-1,0 1,1-1,1-1,0 1,1-1,18 22,-10-17,1 0,0-1,32 22,-38-30,0-1,1 0,0-1,0 0,1-1,0 0,23 5,-33-10,1 1,-1-1,1 0,-1 0,1 0,-1-1,1 1,-1-1,1 0,-1 0,0 0,1 0,-1-1,0 1,5-4,-2 1,-1 0,0 0,0-1,-1 0,0 0,1 0,5-11,0-1,-1-2,-1 1,-1-1,7-29,-7 20,-1-1,-1 0,1-51,-6 65,-1 0,0 0,0 1,-2-1,0 0,-1 1,0 0,-1 0,-8-18,8 25,0-1,-1 1,0 0,0 1,0-1,-1 1,0 1,0-1,0 1,-1 0,1 1,-1-1,-14-4,-6-1,-1 1,-50-9,52 13,0 0,-1 2,1 1,-39 3,59 0,4 0</inkml:trace>
  <inkml:trace contextRef="#ctx0" brushRef="#br0" timeOffset="-140540.19">478 5794,'44'-2,"45"-8,-20 2,778-107,-638 61,-200 49,-18 1,-26 2,-25 7,0 2,1 3,-103 32,76-14,-156 78,204-86,13-6,-1-1,0-1,0-1,-41 10,56-20,8-2,8-2,-6 10,-48 208,-33 356,75-461,4 0,14 118,-9-174,-3-36</inkml:trace>
  <inkml:trace contextRef="#ctx0" brushRef="#br0" timeOffset="-140190.19">131 7284,'278'-60,"-151"37,122-29,91-18,3 22,-328 46,0 1,1 0,23 1,-35 2,-6-1</inkml:trace>
  <inkml:trace contextRef="#ctx0" brushRef="#br0" timeOffset="-139800.19">2295 5880,'0'0,"0"0,-3 0,-12 3,-10 5,-2 1</inkml:trace>
  <inkml:trace contextRef="#ctx0" brushRef="#br0" timeOffset="-139440.19">1764 6122,'0'0,"-2"2,-5 3,-5 7,0 5,1 7,7 4,6 4,7 0,2-6</inkml:trace>
  <inkml:trace contextRef="#ctx0" brushRef="#br0" timeOffset="-139440.19">2034 6500,'3'1,"10"5,14 5,13 8,11 6,4 4,-1 3,-5 0,-11-4,-10-2,-11-2,-8-6</inkml:trace>
  <inkml:trace contextRef="#ctx0" brushRef="#br0" timeOffset="-139050.19">2285 6926,'-4'0,"-1"1,1 0,-1 0,1 0,-1 1,1 0,-6 3,-8 3,-1-2,-12 5,1-1,-65 10,93-19,2-1,0 0,0-1,0 1,0 0,1 0,-1 0,0 0,0 0,0 0,0 0,0 0,0 0,0 0,0 0,0 0,0-1,0 1,0 0,0 0,0 0,0 0,0 0,0 0,0 0,0 0,0-1,0 1,0 0,0 0,0 0,0 0,0 0,0 0,0 0,0 0,0 0,0-1,0 1,0 0,0 0,0 0,0 0,0 0,0 0,-1 0,1 0,0 0,0 0,0 0,0 0,0 0,0 0,0 0,0 0,0-1,0 1,-1 0,1 0,0 0,0 0,0 0,0 0,0 0,0 0,-4-3,0-1</inkml:trace>
  <inkml:trace contextRef="#ctx0" brushRef="#br0" timeOffset="-138690.19">2305 5919,'0'0,"0"0,0 0,0 0,0 0,-2 0,-2 0,-3-1,-10-1,-12-1,-12 2,-5 1,1 3,10 1</inkml:trace>
  <inkml:trace contextRef="#ctx0" brushRef="#br0" timeOffset="-138340.19">1822 6044,'0'0,"-4"2,-5 7,-8 8,-5 9,-3 5,-1 5,3 1,4-2,7-6,6-5,11 0,9-1,7-2,-2-4</inkml:trace>
  <inkml:trace contextRef="#ctx0" brushRef="#br0" timeOffset="-137900.19">1976 6460,'5'1,"0"0,0 0,-1 0,1 1,-1 0,1 0,6 3,7 4,-9-6,40 16,53 29,-90-41,1 1,-1 0,0 0,-1 1,0 1,-1 0,1 0,-2 1,11 15,-17-23,-1 0,-1 1,1-1,0 0,-1 1,0-1,1 1,-1-1,-1 1,1 0,-1 0,1-1,-1 1,0 0,0 0,-1-1,1 1,-1 0,0-1,1 1,-3 3,0-1,-1 0,1 0,-1 0,-1 0,1-1,-1 0,0 0,0 0,0 0,-9 5,-33 20,-2-1,-1-3,-1-2,-92 30,132-51,4 0,0 0,0-1,-1 0,1 0,-1-1,-14 1,22-2,0 0,0-1,0 1,0 0,0 0,0 0,0 0,0 0,0 0,0 0,0 0,0 0,0 0,0-1,0 1,0 0,0 0,0 0,0 0,0 0,0 0,0 0,0 0,0 0,0 0,0 0,-1 0,1 0,0-1,0 1,0 0,0 0,0 0,0 0,0 0,0 0,0 0,0 0,0 0,-1 0,1 0,0 0,0 0,0 0,0 0,0 0,0 0,0 0,0 0,6-2,-6 2,0 0</inkml:trace>
  <inkml:trace contextRef="#ctx0" brushRef="#br0" timeOffset="-136950.19">3222 5232,'0'0,"0"0,-5 8,-52 87,-48 116,76-141,4 2,2 1,-24 145,30-88,1 191,15-270,-1 12,3 0,3-1,13 73,-14-118,2 0,-1 0,2 0,0-1,2 1,-1-2,2 1,0-1,1 0,0-1,1 0,1-1,0 0,1-1,27 21,-24-23,0-1,1-1,-1 0,2-1,-1-1,1 0,32 5,-26-7,1-2,-1-1,1 0,-1-2,35-5,-51 4,-12 1,4 1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16:11.036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7376 1326,'7'563,"-3"-324,25 91,-11-173,-15-109,-4 51,-1-29,2 49,-4-119,2 0</inkml:trace>
  <inkml:trace contextRef="#ctx0" brushRef="#br0" timeOffset="1564.74">13328 2990,'324'1,"870"-9,-5-60,-896 46,-13 1,-224 12,18 0,-71 9,-5 1,2-1</inkml:trace>
  <inkml:trace contextRef="#ctx0" brushRef="#br0" timeOffset="2477.42">13888 4238,'0'0,"0"0,0 0,0 0,0 0,4 0,96 1,462-14,453-112,-674 75,183-9,-356 49,192 15,-396 6,13-3</inkml:trace>
  <inkml:trace contextRef="#ctx0" brushRef="#br0" timeOffset="3597.87">3637 3541,'25'-5,"1"0,49-1,-24 3,850-27,-177 13,-252-17,7-1,0 23,-432 15,-49-3</inkml:trace>
  <inkml:trace contextRef="#ctx0" brushRef="#br0" timeOffset="4599.96">3753 4731,'2'-1,"0"0,0-1,0 1,0 0,1 0,-1 1,0-1,1 0,-1 1,1 0,-1-1,5 1,4-1,392-21,-280 19,699-27,-3-38,-689 52,563-47,-685 62,-7 1,1 0,0 0,-1 0,1 0,0 0,-1 0,1 0,0 0,-1 1,3 0,-4-1</inkml:trace>
  <inkml:trace contextRef="#ctx0" brushRef="#br0" timeOffset="14864.56">13879 3406,'0'-30,"17"141,5 127,-18-193</inkml:trace>
  <inkml:trace contextRef="#ctx0" brushRef="#br0" timeOffset="15775.19">14246 3464,'0'0,"0"-21,2 12,0 0,1 1,0-1,1 1,-1 0,2 0,-1 0,11-14,-3 7,1 0,0 1,17-14,-16 17,0 1,0 0,1 1,15-8,-23 14,1 0,0 0,-1 0,1 1,0 0,0 0,0 1,1 0,-1 1,13 0,-19 0,0 0,0 1,0-1,0 1,0-1,0 1,0 0,0-1,0 1,-1 0,1 0,0 0,0 1,-1-1,1 0,-1 1,1-1,-1 1,0-1,0 1,1 0,-1-1,0 1,-1 0,1 0,0 0,0 0,-1 0,1 0,-1 0,0 0,1 0,-1 0,0 0,0 0,0 0,-1 0,1 0,-1 3,-1 4,0 1,-1 0,0-1,0 1,-1-1,-9 15,-8 9,-1-2,-1 0,-2-1,-1-2,-2 0,-44 33,71-60,-1 1,0 0,0 0,0-1,-1 1,1-1,-1 1,1-1,-1 0,-5 1,8-2,0 0,0 0,0-1,0 1,1 0,-1-1,0 1,0 0,0 0,0-1,0 1,0 0,0 0,1-1,-1 1,0 0,0 0,0 0,1-1,-1 1,0 0,0 0,0 0,1 0,-1-1,0 1,0 0,1 0,-1 0,0 0,1 0,-1 0,0 0,0 0,1 0,12-4,19 1,1 2,0 1,0 1,50 9,-18-3,-1 2,-36-4,0-2,39 0,-46-6,-12 0</inkml:trace>
  <inkml:trace contextRef="#ctx0" brushRef="#br0" timeOffset="16397.14">15261 3406,'0'0,"-2"-8,-2-1,0-1,0 0,0 1,-1 0,-1 0,1 0,-1 1,-1 0,-10-11,12 15,0 0,0 0,-1 1,1 0,-1-1,0 2,0-1,0 1,0 0,0 0,0 0,-1 1,1 0,-1 1,1-1,-10 1,8 1,-1 0,0 1,0 0,1 0,-1 0,1 1,0 1,0-1,0 1,0 1,1-1,0 1,0 1,0-1,0 1,-6 8,8-9,1 1,-1 0,1 0,0 0,1 1,-1-1,1 1,0 0,1 0,0 0,0 0,0 1,1-1,0 0,1 1,-1-1,1 1,1-1,1 12,-1-16,-1 1,1-1,0 1,0-1,0 0,1 1,-1-1,1 0,0 0,0 0,0 0,0 0,0 0,1-1,-1 1,1-1,0 1,-1-1,1 0,0 0,0 0,1-1,-1 1,0-1,1 0,-1 0,0 0,1 0,-1 0,1-1,0 0,-1 1,1-1,-1-1,1 1,5-1,2-1,1-1,-1 0,0-1,0 0,0 0,0-1,-1-1,1 0,17-13,-22 14,-2 2,0 0,0-1,-1 1,1-1,-1 1,0-1,4-5,-9 9,4 9,19 54,-2 1,19 125,-4-16,-33-166,1-1,0 1,1 0,0 0,4 7,1-3</inkml:trace>
  <inkml:trace contextRef="#ctx0" brushRef="#br0" timeOffset="16898.36">15696 3397,'-1'0,"0"0,1 0,-1 1,0-1,1 1,-1-1,0 0,1 1,-1-1,1 1,-1-1,1 1,-1 0,1-1,-1 1,1-1,0 1,-1 0,1-1,0 1,-1 1,-6 19,6-17,-6 24,0 1,2 0,1 0,1 0,2 1,4 53,-3-78,1 0,0 0,0 0,0 0,1-1,0 1,0 0,3 6,-4-10,0 0,-1 0,1-1,0 1,0 0,0 0,0 0,0-1,0 1,0 0,0-1,0 1,1-1,-1 1,0-1,0 0,0 1,1-1,-1 0,0 0,0 0,1 0,-1 0,0 0,0 0,1 0,-1-1,0 1,0 0,0-1,1 1,-1-1,0 0,0 1,0-1,0 0,0 1,1-3,10-5,0-2,-1 1,0-2,-1 1,0-2,11-15,-6 5,-1 0,19-43,-32 62,0 1,0-1,0 0,0 1,0-1,0 0,-1 0,1 0,-1 0,0 0,0 0,0 0,-1 0,1 1,0-1,-1 0,0 0,0 0,0 0,0 1,-2-5,0 4,0-1,0 1,0 0,-1 0,1 0,-1 0,0 0,0 1,0 0,0 0,0 0,0 0,-5-1,-7-1,1 1,-1 0,0 1,0 1,1 0,-1 1,0 1,0 1,0 0,0 1,-27 8,33-7</inkml:trace>
  <inkml:trace contextRef="#ctx0" brushRef="#br0" timeOffset="17321.72">16024 3271,'21'3,"-19"-3,0 0,0 0,-1 0,1 0,0 0,0 1,-1-1,1 1,0-1,0 1,-1 0,1-1,-1 1,1 0,-1 0,1 0,-1 1,1-1,-1 0,0 0,0 1,0-1,1 1,-1-1,0 2,6 12,0 0,-1 0,-1 0,6 30,-9-32,1 0,1 0,0 0,0 0,2-1,-1 0,14 20,-18-30,0-1,0 0,1 0,-1 0,1 0,-1 0,1 0,-1 0,1 0,0-1,-1 1,1-1,0 1,-1-1,1 1,0-1,0 0,-1 0,1 0,0 0,0 0,-1 0,1-1,0 1,0-1,2 0,6-2,-1-1,1 0,12-8,-13 7,16-9,-1 0,0-2,-1-1,-1 0,0-2,-2 0,0-2,-1 0,-1-1,25-40,-43 62,1-1,-1 1,1-1,-1 1,0-1,1 0,-1 1,0-1,1 0,-1 1,0-1,0 0,1 1,-1-1,0 0,0 1,0-1,0 0,0 0,0 1,0-1,0 0,0 1,-1-1,1 0,0 1,0-1,-1 0,1 1,0-1,-1 0,1 1,-1-2,-1 2,0-1,0 0,0 1,0-1,0 1,0 0,0-1,0 1,0 0,0 0,-3 1,-44 6,0 1,-92 30,109-28,-3 0</inkml:trace>
  <inkml:trace contextRef="#ctx0" brushRef="#br0" timeOffset="18570.74">3869 3831,'2'43,"7"43,-1-21,9 131,24 204,-36-367,15 52,-7-48</inkml:trace>
  <inkml:trace contextRef="#ctx0" brushRef="#br0" timeOffset="19216.25">4168 4122,'0'-25,"-1"-12,0 13,4-35,-2 55,-1 1,1 0,1 0,-1 0,0 0,1 0,0 0,-1 0,1 1,0-1,1 1,-1-1,0 1,1 0,-1 0,1 0,0 0,5-3,4-2,1 1,26-8,-21 8,1 0,22-2,-32 7,-1 0,1 1,-1-1,1 2,-1-1,1 1,12 3,-19-3,1 0,-1 0,1 1,-1-1,0 0,0 1,0-1,0 1,0 0,0 0,0-1,0 1,-1 0,1 1,-1-1,1 0,-1 0,0 1,0-1,0 1,0-1,-1 1,1-1,-1 1,1-1,-1 1,0 0,0-1,0 5,-1 5,0 0,-1 1,0-2,-1 1,-5 14,-3 3,-2 0,0-1,-2 0,-1-1,-1-1,-2-1,0 0,-2-1,0-1,-48 38,27-33,39-27,1 1,-1-1,0 0,1 0,-1 0,0-1,0 1,0-1,0 1,1-1,-1 0,0 0,0 0,-5-1,8 0,0 1,-1 0,1 0,-1 0,1 0,-1-1,1 1,0 0,-1 0,1-1,-1 1,1 0,0-1,-1 1,1-1,0 1,0 0,-1-1,1 1,0-1,0 1,0-1,-1 1,1 0,0-1,0 1,0-1,0 1,0-1,0 1,0-1,0 1,0-1,0 1,0-1,0 1,0-1,1 1,-1-1,0 1,0 0,0-1,1 1,-1-1,0 1,1 0,-1-1,0 1,1 0,-1-1,0 1,1-1,19-19,-13 16,0-1,1 1,-1 1,1-1,0 1,-1 1,1-1,0 2,1-1,-1 1,0 0,14 0,10 2,61 10,-71-8,-1 0,190 22,-172-22,0-3,-1-1,56-8,-78 5,0 1,-1-2,21-8,-5-2</inkml:trace>
  <inkml:trace contextRef="#ctx0" brushRef="#br0" timeOffset="19778.22">5270 3861,'0'0,"-3"-7,-3-1,-1 0,0 1,0 0,0 0,-1 0,0 1,0 0,-1 0,0 1,0 1,0-1,-1 1,1 1,-20-5,13 4,-1 2,1-1,-1 2,0 0,1 1,-1 1,0 1,-22 4,22-2,0 1,0 0,1 1,0 1,0 1,0 0,1 1,-21 16,35-24,-1 0,1 0,-1 0,1 1,-1-1,1 1,0-1,0 1,0 0,0-1,0 1,0 0,0 0,1-1,-1 1,0 0,1 0,0 0,-1 2,1-2,1 0,-1-1,1 1,0-1,-1 1,1 0,0-1,0 0,0 1,0-1,0 0,0 1,1-1,-1 0,0 0,1 0,-1 0,0 0,1 0,-1 0,1-1,1 2,9 3,0 0,1-1,-1-1,1 0,0 0,0-1,0-1,0 0,0-1,0 0,0-1,0 0,24-7,-27 6,-1-1,1 0,-1-1,1 0,-1 0,0-1,0 0,-1-1,1 0,-1 0,-1-1,1 0,-1 0,0 0,-1-1,0-1,0 1,6-12,-11 113,0 32,4 90,0-150,15 81,-17-131,0 1,2-1,-1 1,2-1,0-1,1 1,0-1,12 17,4-3</inkml:trace>
  <inkml:trace contextRef="#ctx0" brushRef="#br0" timeOffset="20369.95">5715 3957,'0'0,"0"0,-20 0,18 0,0 1,0-1,0 1,0 0,0-1,0 1,0 0,0 0,0 0,0 1,1-1,-1 0,0 1,1-1,-1 1,1-1,-1 1,1 0,0-1,0 1,0 0,0 0,0 0,-1 3,-2 7,-1 0,-4 22,9-30,-7 28,-4 41,10-64,0 0,1 0,0 1,1-1,0 0,1 0,-1 0,2 0,4 13,-4-17,-1-1,1 0,1 1,-1-2,1 1,-1 0,1-1,0 1,0-1,0 0,1-1,-1 1,1-1,0 0,-1 0,1 0,0 0,0-1,0 0,10 1,-8-1,0-1,0 1,0-1,0-1,0 1,0-1,0-1,0 1,0-1,0 0,0-1,-1 1,1-1,10-8,-8 4,-1-1,0-1,-1 1,0-1,0 0,-1-1,0 0,-1 0,0 0,0-1,4-15,-3 5,0-1,-1 0,-2 0,3-42,-6 55,0 1,-1 0,0 0,0-1,-1 1,1 0,-2 0,1 0,-1 1,-1-1,-6-12,6 15,0 0,0 0,-1 0,1 0,-1 1,0 0,0 0,-1 0,1 1,-1 0,1 0,-1 0,0 1,0 0,-9-2,5 2,0 0,0 1,0 0,0 1,0 0,0 0,0 1,0 1,0 0,1 0,-1 1,1 0,-1 0,1 1,0 1,0-1,0 2,1-1,0 1,-14 13,14-12,0 1,1 0,1 0,-1 1,1-1,0 2,1-1,0 0,1 1,0 0,0 0,1 0,1 0,-1 1,2-1,-1 1,2 0,-1-1,3 19,7 10,5-7</inkml:trace>
  <inkml:trace contextRef="#ctx0" brushRef="#br0" timeOffset="20891.04">6409 3813,'0'-3,"1"3,-1-1,0 1,0-1,0 1,0-1,0 1,0-1,0 1,0-1,0 1,0-1,0 1,0-1,0 1,0-1,-1 1,1-1,0 1,0 0,0-1,-1 1,1-1,0 1,-1-1,1 1,0 0,-1-1,1 1,0 0,-1-1,1 1,-1 0,1 0,-1-1,1 1,-1 0,0 0,-6 0,-1 1,1 1,0-1,0 1,0 0,0 1,0 0,1 0,-12 7,2 0,1 1,-24 22,28-22,1 1,0 0,1 0,1 1,0 0,0 0,1 1,-8 24,11-27,1 0,0 0,0 0,2 0,-1 0,1 1,1-1,0 0,0 1,1-1,1 0,4 17,-4-21,1-1,-1-1,1 1,0 0,1-1,-1 1,1-1,0 0,1 0,-1-1,1 1,0-1,11 7,-8-6,1-1,-1 0,1 0,0 0,1-1,-1-1,1 0,17 2,-15-3,-1 0,0-1,1-1,-1 0,0 0,1-1,-1-1,0 0,0 0,-1-1,1 0,-1-1,0 0,0-1,0 0,13-12,-15 10,0-1,-1-1,0 0,0 0,-1 0,-1 0,0-1,0 0,-1 0,0-1,-1 1,0-1,-1 0,-1 1,1-14,-1-2,-2 0,0 0,-2 0,-1 1,-12-42,14 59,-1 0,0 0,0 0,-1 1,0-1,-1 1,0 0,-10-13,11 18,0-1,0 1,0-1,0 1,0 0,-1 1,1-1,-1 1,0 0,0 0,0 0,0 1,0 0,0 0,0 0,0 1,-6-1,-5 1,1 1,-23 4,-29 11</inkml:trace>
  <inkml:trace contextRef="#ctx0" brushRef="#br0" timeOffset="49796.6">680 843,'0'0,"3"-4,3-4,1-2,-3-1,-6-3,-7-3,-5 0,0 2</inkml:trace>
  <inkml:trace contextRef="#ctx0" brushRef="#br0" timeOffset="50441.59">410 610,'-27'-1,"18"1,0 0,0 0,-14 2,4 1,0 1,0 1,0 1,0 0,1 2,-20 10,37-17,-1-1,1 1,0 0,-1 0,1 0,0 0,0 0,0 0,0 0,0 0,0 1,0-1,0 0,0 1,0-1,1 0,-1 1,0 1,1-2,0 0,0 0,0 0,0 0,1 0,-1 0,0 0,0 0,1 0,-1 0,1 0,-1 0,1 0,-1 0,1 0,0-1,-1 1,1 0,1 1,5 3,0 0,0-1,0 1,1-2,8 5,-13-7,15 6,0-1,0 0,1-2,0 0,0-1,0 0,0-2,1 0,-1-2,34-4,-22 0,-1-2,1-1,-1-1,-1-2,52-26,-68 30,0 0,-1-1,0-1,0 0,-1 0,17-19,-25 25,0 0,0-1,-1 1,1-1,-1 0,0 1,0-1,0 0,-1 0,1-1,-1 1,0 0,0 0,0-1,-1 1,0 0,0-1,0 1,0-1,0 1,-1 0,0 0,0-1,0 1,-1 0,-2-6,0 55,38 353,-9-185,-19-42,-7-147,-1-1,-1 1,-1-1,-1 0,-9 26,7-35,1-1,-2 0,1 0,-2-1,0 0,0-1,-1 0,0 0,-1-1,0 0,-1-1,0 0,-1-1,-22 11,9-6,-1-2,0 0,0-2,-1-1,0-2,-49 6,41-10,1-2,0-1,-1-2,1-1,0-2,1-1,-1-2,2-1,-61-28,60 22</inkml:trace>
  <inkml:trace contextRef="#ctx0" brushRef="#br0" timeOffset="50809.12">719 735,'0'0,"-2"0,-3-1,-8-3,-5 0,0 0</inkml:trace>
  <inkml:trace contextRef="#ctx0" brushRef="#br0" timeOffset="51196.04">467 552,'0'0,"0"-1,-1-5,-5-4,-3-3,-3-2,-2 2,-4 3,-7 7,-12 10,-7 9,4 2</inkml:trace>
  <inkml:trace contextRef="#ctx0" brushRef="#br0" timeOffset="51197.04">62 735,'0'0,"0"0</inkml:trace>
  <inkml:trace contextRef="#ctx0" brushRef="#br0" timeOffset="51681.24">950 735,'9'16,"2"-1,0-1,2-1,-1 0,1 0,1-2,0 1,1-2,0 0,1-1,0 0,0-1,0-1,1-1,22 6,-35-11,0 0,1 0,-1-1,0 1,0-1,0 0,1 0,-1-1,0 1,0-1,0 0,0 0,0 0,0-1,0 1,7-5,-6 2,0 0,0 0,-1 0,1-1,-1 0,0 0,0 0,-1 0,0-1,4-7,2-12,-8 20,1 0,-1 1,1-1,0 1,4-7,-5 10,-1 1,1 0,-1-1,1 1,-1 0,1-1,-1 1,1 0,-1 0,1-1,0 1,-1 0,1 0,-1 0,1 0,-1 0,1 0,0 0,-1 0,1 0,-1 0,1 0,0 0,-1 0,1 1,-1-1,1 0,-1 0,1 1,0-1,16 13,-7-1,-1 0,-1 1,0 0,-1 0,0 1,7 24,23 93,-30-103,-2-1,-5-21,1 0,0 0,1 0,-1 0,1-1,0 1,0-1,1 1,3 5,0-6</inkml:trace>
  <inkml:trace contextRef="#ctx0" brushRef="#br0" timeOffset="52039.55">1839 785,'0'3,"0"4,0 2</inkml:trace>
  <inkml:trace contextRef="#ctx0" brushRef="#br0" timeOffset="52040.55">1917 1201,'0'0,"2"0,3 1,1 1</inkml:trace>
  <inkml:trace contextRef="#ctx0" brushRef="#br0" timeOffset="52427.89">2216 735,'0'0,"0"0,0 2,0 5,0 14,2 15,0 12,0 3,0-7</inkml:trace>
  <inkml:trace contextRef="#ctx0" brushRef="#br0" timeOffset="52428.89">2246 1093,'4'-14,"6"-16,1 0,2 0,0 1,2 1,2 0,21-28,-27 43,0 0,0 1,1 0,1 1,0 0,1 1,0 1,0 0,1 0,0 2,0 0,1 1,23-6,-35 10,1 1,0 0,0 1,-1-1,1 1,0 0,0 0,-1 0,1 1,6 1,-8-1,-1 0,1 0,-1 1,1-1,-1 0,0 1,1 0,-1 0,0-1,0 1,0 0,-1 1,1-1,0 0,-1 0,1 1,-1-1,2 6,4 13,0 0,4 34,-2-4</inkml:trace>
  <inkml:trace contextRef="#ctx0" brushRef="#br0" timeOffset="52759.52">2728 1171,'0'0,"0"2,0 0,0 2,0 0</inkml:trace>
  <inkml:trace contextRef="#ctx0" brushRef="#br0" timeOffset="52760.52">1627 185,'-2'0,"-2"0,0 0,1 0</inkml:trace>
  <inkml:trace contextRef="#ctx0" brushRef="#br0" timeOffset="53227.27">1937 726,'0'0,"0"2,0 5,1 11,3 17,0 7,0-2</inkml:trace>
  <inkml:trace contextRef="#ctx0" brushRef="#br0" timeOffset="53678.95">1955 1171,'2'18,"-2"-18,0 0,0 0,0 1,0-1,0 0,0 0,0 0,0 0,0 0,0 0,0 0,0 1,1-1,-1 0,0 0,0 0,0 0,0 0,0 0,0 0,0 0,0 0,0 0,0 1,0-1,1 0,-1 0,0 0,0 0,0 0,0 0,0 0,0 0,0 0,1 0,-1 0,0 0,0 0,0 0,0 0,0 0,0 0,0 0,1 0,-1 0,0 0,0 0,0 0,0 0,0-1,0 1,0 0,0 0,0 0,1 0,-1 0,2-3,0 0,-1-1,1 1,0 0,-1-1,2-4,0-5,-1 1,1-1,-2 0,0 0,0 1,-1-1,-1 0,0 0,-6-24,1 13,-1 1,-1-1,-1 2,-15-29,16 42,4 19,3 0</inkml:trace>
  <inkml:trace contextRef="#ctx0" brushRef="#br0" timeOffset="53679.95">1907 1239,'0'0,"0"2,0 0</inkml:trace>
  <inkml:trace contextRef="#ctx0" brushRef="#br0" timeOffset="54068.42">2487 1,'0'0,"-2"0,-2 0,0 0,0 0,1 0,1 0,1 0,4 1,6 5,9 3,9 6,3 2,-3-2</inkml:trace>
  <inkml:trace contextRef="#ctx0" brushRef="#br0" timeOffset="54460.68">2864 291,'3'3,"15"16,20 28,15 22,7 16,-2 5,-10-13</inkml:trace>
  <inkml:trace contextRef="#ctx0" brushRef="#br0" timeOffset="54461.68">3251 1307,'-3'13,"-8"27,-24 39,-20 25,-55 44,-9-3,16-26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59:52.272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5083 600,'1'25,"0"-23,0-1,0 1,0-1,0 0,1 1,-1-1,0 0,1 1,-1-1,1 0,-1 0,1 0,3 1,26 9,-27-10,33 8,0-1,61 5,80-5,-119-7,-17 0,4 0,0 1,0 3,65 13,-99-15,-11-3,1 0,-1 1,1-1,-1 0,1 1,-1-1,0 1,1 0,-1-1,0 1,1 0,-1 0,0 0,0-1,2 3,2-3,-1 0</inkml:trace>
  <inkml:trace contextRef="#ctx0" brushRef="#br0" timeOffset="-6810.21">98 0,'3'16,"31"137,16 198,-37-244,69 1070,-81-1140</inkml:trace>
  <inkml:trace contextRef="#ctx0" brushRef="#br0" timeOffset="-5109.42">0 349,'4'-21,"0"11,-1 0,2 0,-1 1,2-1,-1 1,1 1,0-1,1 1,0 0,0 0,1 1,0 0,0 0,1 1,16-9,-14 9,1 1,0 1,0 0,0 0,1 1,-1 1,1 0,-1 0,1 2,0-1,-1 2,1-1,15 4,10 5,0 0,0 3,-1 1,55 28,-33-9,105 74,-126-78,-2 2,-1 2,-1 1,-1 1,34 49,-53-64,-1 1,-1 0,-1 1,-1 1,0 0,-2 0,0 0,-2 1,-1 0,0 1,-2-1,1 34,-5-30,-1 0,-1 0,-1 0,-2 0,-1 0,-20 50,12-44,-1-1,-2-1,-1 0,-41 50,22-39,-1-2,-2-1,-2-3,-1-1,-2-2,-88 47,0-17,121-58,-1 0,0-1,0-1,0 0,0-1,0 0,0-1,-19-2,18-4,11 3,7 2,-3 0</inkml:trace>
  <inkml:trace contextRef="#ctx0" brushRef="#br0" timeOffset="-4300.13">1691 958,'0'0,"0"0,0 0,3-1,37-10,1 1,1 2,45-3,130 1,-142 8,103-2,302-19,-413 16,-67 7,0 0,0 0,0 0,0 0,0-1,-1 1,1 0,0 0,0 0,0 0,0 0,0 0,0 0,0 0,0 0,0 0,0 0,0 0,0 0,0-1,0 1,0 0,0 0,0 0,0 0,0 0,0 0,0 0,0 0,0 0,0-1,0 1,0 0,0 0,0 0,0 0,0 0,0 0,0 0,0 0,0 0,0 0,0 0,0-1,0 1,0 0,0 0,0 0,0 0,0 0,1 0,-1 0,0 0,0 0,0 0,0 0,0 0,0 0,0 0,0 0,1 0,-3-2,-1-2</inkml:trace>
  <inkml:trace contextRef="#ctx0" brushRef="#br0" timeOffset="-3879.38">2474 136,'1'12,"0"-1,2 1,-1 0,2-1,-1 0,6 12,0 1,37 116,34 189,-8 149,-68-445,1 10,-1 0,-3 64,-2-102</inkml:trace>
  <inkml:trace contextRef="#ctx0" brushRef="#br0" timeOffset="-3468.45">3208 58,'2'2,"0"0,-1-1,1 1,0 0,-1 0,1 0,-1 0,0 1,1 1,2 2,50 86,80 184,-113-221,-2 2,-3 1,-2 0,12 113,-10 242,-16-383</inkml:trace>
  <inkml:trace contextRef="#ctx0" brushRef="#br0" timeOffset="-2253.22">3247 242,'1'-29,"1"25,0 1,1-1,-1 1,1 0,0 0,0 0,0 0,0 0,0 0,0 1,1 0,-1-1,9-2,-4 0,10-5,0 1,0 0,1 2,0 0,1 1,0 1,0 0,0 2,0 0,0 2,28 0,-22 3,-1 1,1 1,-1 1,0 1,0 2,-1 0,0 1,37 22,-30-14,-1 2,-1 2,-1 0,-1 2,-1 1,-1 1,-1 1,-2 1,22 32,-30-37,-1 1,-1 0,-1 0,0 1,-2 1,-2-1,0 1,-1 1,-1-1,-2 1,0 0,-2 0,-2 27,-2-20,-2 1,-2-1,-1 0,-1 0,-2-1,-1 0,-1-1,-2-1,-1 0,-2-1,-1-1,0 0,-3-1,0-2,-1 0,-2-2,0 0,-1-2,-39 24,34-25,0-2,-1-1,-1-1,-1-2,0-2,-46 11,76-22,2 0,1-1,-1 1,0-1,0 0,0 1,1-1,-1 0,0 0,0 0,0-1,0 1,1 0,-1-1,-3 0,6-1,-1 0,-5 3,5-1,0 0</inkml:trace>
  <inkml:trace contextRef="#ctx0" brushRef="#br0" timeOffset="12060.54">1344 784,'15'10,"1"-1,20 8,11 7,-29-14,0 1,-1 1,0 0,-1 2,-1 0,0 0,0 1,-2 1,0 0,-1 1,-1 1,0 0,-1 0,-1 1,6 20,0 7,-2 0,8 54,-17-70,-1 0,-1 0,-1 0,-7 52,5-73,1-5,0 0,-1 0,1 0,-1 0,0-1,0 1,0 0,-1 0,1-1,-1 1,0-1,0 0,-3 5,5-8,-1 0,1 0,0 1,-1-1,1 0,0 0,-1 0,1 0,-1 0,1 0,0 1,-1-1,1 0,-1 0,1 0,-1 0,1 0,0-1,-1 1,1 0,-1 0,1 0,0 0,-1 0,1-1,0 1,-1 0,1 0,-1 0,1-1,0 1,0 0,-1-1,1 1,0 0,-1-1,1 1,0 0,0-1,0 1,-1 0,1-1,-8-20,3-2,1-1,1 1,0-44,9-74,-5 138,42-341,-26 263,3 0,35-89,-37 127</inkml:trace>
  <inkml:trace contextRef="#ctx0" brushRef="#br0" timeOffset="13187.21">4426 514,'0'16,"6"56,3 0,20 74,48 141,-72-268,6 14,-6-20,-1 0,0 0,2 19,-9-87,2 1,3-1,12-77,-8 105,0 0,2 1,1 0,1 0,1 1,2 1,0 0,1 1,2 0,0 1,1 1,1 0,1 1,29-22,-45 39,0 0,0 0,0 0,1 1,-1 0,1-1,-1 1,1 0,0 1,-1-1,1 1,0-1,0 1,0 1,1-1,-1 0,0 1,0 0,0 0,0 0,0 1,0-1,5 2,11 1,-10-2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2T18:59:55.863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8427 2226,'-70'-5,"53"7,1 0,-1 2,1 0,0 1,0 1,0 0,1 1,0 1,0 0,1 1,0 0,-13 13,-2 3,2 1,1 1,1 1,-28 42,42-55,1 2,1 0,0 0,1 0,0 1,2 1,0-1,1 1,-3 23,7-26,0 1,0 0,2-1,0 1,1 0,1-1,0 0,1 1,1-1,12 28,-6-22,0-1,1 0,1-1,1 0,1-1,1-1,21 20,-24-26,0-1,1-1,0 0,1-1,0-1,1 0,-1-1,1-1,1 0,31 6,-28-8,1-2,0 0,0-1,-1-1,1-1,0-1,0-1,-1-1,27-8,-31 6,1-1,-1 0,-1-1,0 0,0-2,0 1,-1-2,-1 0,0-1,0 0,15-20,-11 9,-1-1,0-1,-3 0,0-1,17-49,29-144,-45 161,-14 57,0 0,0-1,1 1,-1 0,0 0,1 0,0 0,-1-1,1 1,-1 0,1 0,0 0,1-1,-1 2,-1-1,1 1,-1 0,0 0,1 0,-1 0,1-1,-1 1,1 0,-1 0,1 0,-1 0,1 0,-1 0,1 0,-1 0,1 0,-1 0,1 1,-1-1,1 0,-1 0,1 1,3 1,0 1,-1-1,0 1,1 0,-1 0,3 5,4 4,-1 1,0 0,-1 0,-1 1,0 0,-1 0,9 29,18 113,-17-72,-5-38,-5-25,5 35,-20-244,8 135,1 43,0 0,1 1,0-1,0 1,1-1,0 1,1-1,0 1,0 0,1 0,0 0,1 1,0 0,0-1,1 2,0-1,0 1,1 0,0 0,10-7,2-2,1 2,1 1,0 0,1 2,40-16,123-29,-99 33,-65 16,-14 4,1 0,0 1,0 0,0 0,0 1,0 0,0 1,11-1,-9 3,-10-2</inkml:trace>
  <inkml:trace contextRef="#ctx0" brushRef="#br0" timeOffset="4131.22">1568 1578,'-8'-9,"0"3,-1 0,0 1,-1 0,1 0,-1 1,0 0,0 1,-17-4,-11 1,-40-3,73 9,-108-6,-191 14,-111 49,192-6,186-40,1 2,0 1,-64 35,94-46,1 1,0-1,0 1,0 0,1 1,-1-1,1 1,0 0,0 0,1 0,0 0,0 1,0-1,0 1,1 0,0 0,0 0,1 0,-1 0,1 0,1 0,-1 8,2 5,0 0,2 1,0-1,1-1,13 38,72 192,29 87,31 287,-43 14,-17 33,-4-19,-84-643,41 241,-29-189,3 0,23 58,-31-98,0 0,1-1,1 0,1-1,0 0,1 0,1-1,1-1,0 0,1-1,0 0,1-1,1-1,0-1,0 0,1-2,1 0,0 0,31 8,-4-5,1-3,-1-2,86 3,144-17,-274 7,785-68,-676 55</inkml:trace>
  <inkml:trace contextRef="#ctx0" brushRef="#br0" timeOffset="903.75">10476 2962,'24'-12,"39"-6,97-13,-133 26,45-6,0 3,0 4,1 2,0 4,121 18,-182-19,-13-1</inkml:trace>
  <inkml:trace contextRef="#ctx0" brushRef="#br0" timeOffset="1375.83">12235 2555,'7'-37,"-5"32,-1-1,0 1,0-1,0 0,0 1,-1-8,0 11,-1 1,1-1,0 1,-1-1,1 1,-1-1,0 1,0-1,1 1,-1-1,0 1,0 0,0 0,0-1,0 1,-1 0,1 0,0 0,-1 0,1 0,0 1,-1-1,1 0,-1 1,1-1,-3 0,-6-2,1 0,-1 1,0 0,1 1,-1 0,0 1,0 0,0 0,0 1,0 0,1 1,-1 0,0 1,1 0,-13 5,14-4,0 0,1 1,0 0,0 0,0 0,0 1,1 0,0 0,0 1,1-1,0 1,0 0,1 1,-1-1,2 1,-1 0,-4 16,4-8,0 0,2 1,0-1,0 1,2-1,0 1,1-1,1 0,0 1,1-1,1 0,0 0,1 0,1-1,1 0,0 0,11 17,-7-15,1-1,0 0,2-1,0 0,0-1,1-1,1 0,0-1,1-1,0 0,1-1,0-1,32 11,-17-11,0-1,0-2,0-1,63 1,-29-6</inkml:trace>
  <inkml:trace contextRef="#ctx0" brushRef="#br0" timeOffset="2031.01">12843 2632,'0'5,"1"0,0-1,0 1,0-1,1 1,0 0,2 4,2 6,89 200,12 33,-102-236,-1 1,0 1,0-1,-1 0,-1 1,0 0,-1-1,-1 21,3-119,5 38,3 1,31-87,-29 101,1 0,2 1,1 1,36-48,-42 64,1 0,1 1,25-20,-33 28,1 1,0 0,1 0,-1 0,1 1,0 0,-1 1,1-1,0 1,1 1,-1-1,8 0,-3 4,-12-1,0-1,0 0,0 0,1 0,-1 0,0 1,0-1,0 0,1 0,-1 0,0 0,0 0,0 0,1 0,-1 0,0 0,0 0,1 0,-1 0,0 0,0 0,1 0,-1 0,0 0,0 0,0 0,1 0,-1 0,0 0,0 0,0 0,1 0,-1-1,0 1,0 0,0 0,1 0,-1 0,0-1,0 1,0 0,0 0,0 0,0 0,1-1,-1 1,0 0,0 0,0-1,0 1,0 0,0 0,0 0,0-1,0 1,0 0,0 0,0-1,0 1,0 0,0 0,0 0,0-1,0 1,-1-4</inkml:trace>
  <inkml:trace contextRef="#ctx0" brushRef="#br0" timeOffset="2981.09">13240 1548,'-7'-2,"1"1,-1-1,1 1,-1 0,0 1,0 0,1 0,-12 1,-2 0,-126 13,56-5,90-8,0-1,0 0,-1 0,1 0,0 0,-1 0,1 0,0 0,-1 0,1 0,0 0,-1 0,1 0,0 0,0 0,-1 0,1 0,0 0,-1 0,1 0,0-1,0 1,-1 0,1 0,0 0,-1 0,1-1,0 1,0 0,0 0,-1 0,1-1,0 1,0 0,0 0,0-1,-1 1,1 0,0-1,0 1,0 0,0-1,0 1,0-1,8-14,3 3,0 0,1 1,0 1,1 0,0 0,28-15,95-37,-123 56,104-36,204-45,-77 24,-225 57,-12 3,1 1,0 0,0 0,10 0,-24 23,-2 36,2 0,3 76,3-109,4 191,41 263,69 211,-109-663,98 484,-67-371,85 216,-64-227,-22-52,44 139,-76-205,-1 1,0-1,0 0,-1 1,-1 0,1-1,-2 1,-1 11,0-14,0-1,0 1,0-1,-1 0,-1 0,1 0,-1 0,0-1,0 0,-1 1,-10 9,-1 0,-1-2,0 0,-1 0,-1-2,0 0,-26 11,-131 45,168-66,-176 56,-215 37,-194-10,438-72</inkml:trace>
  <inkml:trace contextRef="#ctx0" brushRef="#br0" timeOffset="4710.07">5548 349,'0'-13,"0"1,0 10,0 5,23 175,-1 5,-24 358,-6-306,7-189</inkml:trace>
  <inkml:trace contextRef="#ctx0" brushRef="#br0" timeOffset="5130.46">5162 0,'6'1,"-1"0,1 0,-1 1,1-1,-1 1,0 0,0 1,6 3,8 3,439 223,-387-193,126 95,-167-110,-1 1,-2 2,0 0,-2 2,-1 1,25 42,-41-58,0 0,-2 1,0-1,0 1,-1 1,-1-1,-1 1,0-1,-1 1,-1 0,0 0,-1 0,-1 0,0 0,-2 0,1-1,-2 1,0-1,-1 1,-1-1,0-1,0 1,-2-1,0 0,-12 15,2-5,-1-1,-2-1,0 0,-1-2,-38 27,38-32,0-1,0-1,-1-2,0 0,-1-1,-48 12,15-11</inkml:trace>
  <inkml:trace contextRef="#ctx0" brushRef="#br0" timeOffset="5473.25">6447 358,'0'0,"6"5,15 13,14 24,10 24,2 15,-6 11,-7 13,-8 8,-8-2,-2-10,-2-14,3-11,1-10,-3-18</inkml:trace>
  <inkml:trace contextRef="#ctx0" brushRef="#br0" timeOffset="6225.28">6312 446,'15'-15,"18"-9,1 1,54-27,81-25,-135 62,-1 1,1 3,1 0,0 2,36-2,-50 8,0 0,1 2,-1 0,1 1,-1 1,0 2,0 0,-1 1,31 13,-42-16,-2 1,1 0,0 1,-1 0,0 0,0 1,0 0,-1 0,0 0,0 1,0 0,-1 0,0 0,-1 1,1 0,-1 0,-1 0,0 0,0 1,0-1,-1 1,-1-1,1 1,-1 0,-1 0,0 13,-2-2,0-1,-1 1,-1-1,-1 0,-1 0,-1 0,0-1,-1 0,-1 0,-20 28,-12 12,-79 84,117-139,-71 76,33-38,3 2,-58 81,94-120,-1 0,1 0,-1 0,1 1,1-1,-3 9,4-12,-1 1,1-1,0 0,0 0,1 0,-1 0,0 0,0 0,0 0,1 1,-1-1,1 0,-1 0,1 0,-1 0,1 0,0 0,-1-1,1 1,0 0,0 0,-1 0,1-1,0 1,0 0,0-1,0 1,0-1,0 1,0-1,0 1,0-1,0 0,2 1,19 4,0-1,0-1,0-1,0-1,37-2,-32 0,454-41,-132 5,-311 34,20-2,116 6,-169 0,-5-1</inkml:trace>
  <inkml:trace contextRef="#ctx0" brushRef="#br0" timeOffset="11774.75">6882 5360,'0'-2,"-1"-1,0 1,0-1,1 1,-1-1,-1 1,1-1,0 1,0 0,-4-4,0-2,-5-8,1 1,0 0,-1 0,-15-17,21 29,1-1,-1 1,1 0,-1 0,0 0,-1 0,1 1,0 0,-1-1,1 2,-1-1,1 0,-1 1,0 0,0 0,-9 0,3 1,0 2,1-1,-1 1,0 1,1 0,0 0,0 1,0 1,0-1,0 2,-8 5,-2 3,1 0,1 2,0 0,-17 20,17-14,1 0,1 2,1 0,2 1,0 0,1 1,2 0,0 1,2 0,-9 53,13-55,1 0,2 1,0 0,2-1,0 1,2-1,1 1,1-1,1 0,1-1,1 0,15 31,-12-35,0 0,2-1,0-1,0 0,2-1,0 0,1-2,1 1,0-2,1 0,1-1,0-1,0-1,2-1,-1 0,1-2,0 0,1-2,-1 0,1-1,26 2,61-5,-12-10</inkml:trace>
  <inkml:trace contextRef="#ctx0" brushRef="#br0" timeOffset="12553.66">7674 5118,'1'6,"22"566,-30-362,0 108,-8-469,4-77,22-253,-11 474,3-45,2 0,20-83,-20 118,0 0,2 1,0 0,16-28,-17 35,1 0,-1 0,1 1,1 0,0 1,0 0,0 0,18-11,-19 14,1 0,-1 0,1 1,0 0,1 0,-1 1,0 0,1 0,-1 1,1 0,0 1,-1 0,1 0,0 1,-1 0,1 0,-1 1,0 0,1 1,-1 0,0 0,0 1,-1 0,1 0,-1 0,0 1,0 1,0-1,-1 1,0 0,0 0,0 1,7 11,-4-2,-1 1,-1 0,-1 0,0 1,-1-1,0 1,-2 1,0-1,-2 0,0 1,0-1,-5 32,0-20,-1 0,-2-1,-1 1,-1-1,-1-1,-2 0,-15 27,-10 5,-2-2,-3-2,-75 79,115-133,0 1,-1-1,1 0,0 1,0-1,0 1,0 0,1-1,-1 1,-1 5,3-8,0 1,0-1,0 1,0-1,0 1,0 0,0-1,0 1,1-1,-1 1,0-1,0 1,0-1,1 1,-1-1,0 1,1-1,-1 1,0-1,1 0,-1 1,1 0,21 9,15-3,-1-1,1-2,1-1,52-4,-61 1,466-29,-201 7,-291 22,107-3,-96 4,0 0,0 1,0 0,-1 1,21 7,-13 0</inkml:trace>
  <inkml:trace contextRef="#ctx0" brushRef="#br0" timeOffset="13998.48">2264 7306,'-7'-4,"1"0,0-1,0 1,0-1,1 0,-6-7,-7-6,-84-76,-151-106,191 157,-2 4,-1 2,-2 4,-83-30,133 57,0 0,0 2,-1 0,-21-2,30 6,1-1,-1 2,1-1,-1 1,1 1,-1-1,1 1,0 1,0-1,0 2,-8 3,0 3,0 0,1 1,1 0,0 2,1-1,0 2,0 0,2 0,-15 24,4-2,1 2,3 0,-15 42,12-18,3 2,3-1,3 2,2 0,-1 90,11-21,26 217,12-97,17 205,-67-126,0-127,12-200,-1 0,2 0,-1 1,1-1,0 0,0 0,0 0,5 11,-4-13,0-1,0 0,0 0,0 0,1 0,0-1,-1 1,1-1,0 1,0-1,0 0,0 0,1 0,-1 0,7 1,2 1,1 0,-1-1,1-1,0 0,0-1,0 0,0-1,0 0,21-4,13-5,58-18,-84 21,192-57,226-57,-358 103,0 4,1 3,125 2,-134 12,-36-2,61-2,-81-2</inkml:trace>
  <inkml:trace contextRef="#ctx0" brushRef="#br0" timeOffset="15173.46">2649 7722,'-7'-6,"0"0,0 1,0 0,-1 0,0 1,0 0,-1 0,1 1,-1 0,1 1,-1 0,0 0,0 1,0 0,-15 0,-2 2,0 1,1 0,0 3,-34 8,25-3,1 2,0 0,0 3,2 0,0 3,0 0,2 2,0 1,2 1,-39 40,49-43,0 1,2 0,0 2,1 0,2 0,-16 37,21-39,0 0,1 0,2 1,0-1,1 1,1 0,1 1,2 32,1-39,0 1,1-1,0 0,2-1,-1 1,2-1,0 0,0 0,2-1,-1 1,2-2,0 1,0-1,1-1,19 18,-12-15,0-1,1-1,0 0,1-1,1-2,-1 0,1 0,1-2,-1-1,35 6,-16-6,0-2,0-1,0-3,1-1,-1-1,0-3,-1-1,66-19,-25-1</inkml:trace>
  <inkml:trace contextRef="#ctx0" brushRef="#br0" timeOffset="15892.34">3065 7731,'4'18,"34"110,40 150,-66-222,-2 0,-3 1,1 59,-8-112,-1 17,-1-17,-3-13,-1-4,1 0,1 0,0-1,1 0,0 0,1 0,1 0,0 0,1 0,0 0,1 0,1 0,0 0,1 0,1 1,0-1,1 1,0 0,1 0,0 0,1 1,16-22,3 1,2 2,1 1,1 1,2 1,0 2,2 2,54-31,-41 30,1 2,1 3,0 2,2 1,78-14,-121 30,-4 0,0 0,0 0,0 1,0-1,0 1,0 0,7 1,-11 0,0-1,0 0,0 0,0 1,0-1,0 0,0 0,0 1,0-1,0 0,-1 0,1 1,0-1,0 0,0 0,0 0,-1 1,1-1,0 0,0 0,0 0,-1 0,1 0,0 1,0-1,-1 0,1 0,0 0,0 0,-1 0,1 0,0 0,0 0,-1 0,1 0,3-1,-1 0,19-6,-10 3</inkml:trace>
  <inkml:trace contextRef="#ctx0" brushRef="#br0" timeOffset="17575.24">4282 8408,'0'0,"0"0,0 0,0 0,3-1,-1 0,0 1,0-2,0 1,0 0,0 0,0-1,3-1,5-4,28-13,1 1,1 2,69-18,129-17,-149 38,1 4,148 2,-231 8</inkml:trace>
  <inkml:trace contextRef="#ctx0" brushRef="#br0" timeOffset="18043.58">4900 7760,'0'1,"-1"0,1 0,-1 0,1 0,-1 0,1 1,-1-1,1 0,0 0,0 0,0 1,0-1,0 2,-1 3,-9 79,1 92,6-75,-5 69,25 289,-7-380</inkml:trace>
  <inkml:trace contextRef="#ctx0" brushRef="#br0" timeOffset="18510.98">6224 7838,'-1'-1,"-1"1,1 0,-1-1,1 0,-1 1,1-1,0 0,-1 1,1-1,-2-2,-3 0,-19-11,-1 1,0 1,0 2,-35-9,52 17,1 0,0 1,-1 0,1 1,-1 0,1 0,-1 0,1 1,-1 1,1 0,0 0,-1 0,1 1,0 0,1 0,-1 1,1 0,-1 1,-6 5,-8 9,1 1,1 0,1 1,1 2,1-1,-26 48,27-40,2 0,1 1,1 0,2 1,-10 55,15-61,2 0,1 0,2 0,0 0,1 0,2 0,1 0,10 39,-10-52,1 0,0-1,0 0,1 0,1 0,0 0,1-1,0 0,1-1,0 0,0 0,1-1,0 0,1-1,0 0,0 0,1-1,16 7,-11-8,1 0,0-1,0-1,0 0,1-1,30 0,-14-3,0-2,56-10,-69 8,-1-1,0-1,-1-1,1-1,-1-1,-1-1,0 0,0-2,26-21,-4-2</inkml:trace>
  <inkml:trace contextRef="#ctx0" brushRef="#br0" timeOffset="19453.28">6457 7838,'8'11,"22"36,-2 2,-3 2,-1 0,-3 1,16 62,-4 27,17 55,-48-183,1-2,-3-20,-3-64,1-91,4 146,0-1,1 1,1 0,1 0,0 0,16-32,-5 17,2 2,2 0,0 2,2 0,27-27,-36 43,0 0,0 1,2 1,-1 0,2 1,-1 1,1 0,0 1,1 1,0 0,34-8,-47 14,0 0,0 0,0 1,0 0,0-1,0 1,-1 1,1-1,0 1,0-1,0 1,6 2,-12-2,2-1</inkml:trace>
  <inkml:trace contextRef="#ctx0" brushRef="#br0" timeOffset="20208.59">7791 8254,'0'0,"0"0,0 0,2-3,8-3,-1 1,1 0,0 0,0 1,18-5,-10 3,46-14,0 3,2 3,-1 3,2 2,-1 4,1 2,0 3,108 14,-111 1,-46-10,1-1,30 3,-31-6</inkml:trace>
  <inkml:trace contextRef="#ctx0" brushRef="#br0" timeOffset="20568.89">9346 7460,'2'15,"2"21,-2-1,-1 2,-5 46,-21 108,-7-20,12-70,-9 134,27-178</inkml:trace>
  <inkml:trace contextRef="#ctx0" brushRef="#br0" timeOffset="21079.17">9336 7615,'0'0,"0"0,0 0,8 1,16 1,0 2,0 0,29 11,69 28,-90-29,0 0,-1 2,0 1,39 30,-52-33,-1 1,0 1,-1 0,-1 1,0 1,-1 0,19 36,-22-35,-1 1,-1 0,-1 0,10 39,-17-51,1 0,-1-1,-1 2,0-1,0 0,0 0,-1 0,0 0,-1-1,1 1,-2 0,1 0,-1-1,0 1,-1-1,-5 10,-11 10,0-1,-1-1,-33 29,-82 59,92-82,-2-3,0-1,-2-3,-1-1,-78 24,86-35</inkml:trace>
  <inkml:trace contextRef="#ctx0" brushRef="#br0" timeOffset="21643.83">10148 7740,'14'11,"2"4,0 0,-2 1,1 1,-2 0,23 38,-11-9,25 67,-34-74,13 56,-25-81,-1 1,-1 0,0 0,-1 1,-1-1,0 0,-3 18,8-54,2 0,15-36,30-55,-42 92,9-19,2 0,1 2,30-37,-40 59,1 0,0 0,1 1,1 1,1 1,-1 0,2 0,0 2,19-9,-35 18,25-9,-25 10,0-1,0 1,0 0,1 0,-1-1,0 1,0 0,0 0,0 0,0 0,0 0,0 0,0 1,0-1,0 0,0 0,0 1,0-1,0 1,2 0,-4 9,2-7</inkml:trace>
  <inkml:trace contextRef="#ctx0" brushRef="#br0" timeOffset="22047.6">11472 8176,'0'0,"8"-1,1 0,-1 0,0-1,13-3,4-2,460-131,-394 116,-65 18,0-2,42-16,-24 2,-6 1</inkml:trace>
  <inkml:trace contextRef="#ctx0" brushRef="#br0" timeOffset="22407.78">12834 7306,'0'0,"2"4,1 16,3 24,0 22,-3 16,-5 15,-5 15,-5 6,-2-5,1-12,3-10,4-7,2-11,2-19</inkml:trace>
  <inkml:trace contextRef="#ctx0" brushRef="#br0" timeOffset="22859.58">12766 7257,'7'-2,"6"-2,0 1,0 0,1 1,-1 0,1 1,-1 1,1 0,14 2,-1 1,1 2,51 15,-63-14,-1 0,0 0,0 1,-1 1,0 1,0 0,-1 0,-1 2,1-1,20 25,-20-18,0 0,-2 1,0 0,-1 1,-1 0,-1 0,10 37,-9-19,-2 0,-2 1,-1 0,-2 0,-2 0,-1 0,-2 0,-2 0,-9 40,6-48,0 0,-2 0,-1-1,-2 0,0 0,-2-2,-1 0,-2 0,0-2,-2 0,0-2,-34 31,23-26,-1-2,-2-2,0-1,-63 32,71-43</inkml:trace>
  <inkml:trace contextRef="#ctx0" brushRef="#br0" timeOffset="23537.97">13635 7624,'3'3,"-1"-1,0 0,0 1,0 0,-1-1,1 1,1 4,0-2,10 21,-1-1,0 2,-2 0,-2 0,8 37,15 146,-26-171,-1-2,4 23,-3 1,-2 65,-19-162,11 20,2 0,0-1,1 1,0 0,1-1,1 0,1 1,4-27,0 16,1 0,2 0,0 1,17-36,-8 31,1 0,2 0,1 2,1 1,2 1,0 0,2 2,1 1,1 2,41-27,-48 38,-9 7,-12 4,0 0,1 0,-1 0,0 0,0 0,0 0,0 0,0 0,1 0,-1 0,0 0,0 0,0 0,0 1,1-1,-1 0,0 0,0 0,0 0,0 0,0 0,0 0,1 0,-1 0,0 1,0-1,0 0,0 0,0 0,0 0,0 0,0 0,0 1,0-1,1 0,-1 0,0 0,0 0,0 0,0 1,0-1,0 0,0 0,0 0,0 1,-3 3,2-4</inkml:trace>
  <inkml:trace contextRef="#ctx0" brushRef="#br0" timeOffset="24504.72">13529 6782,'365'-28,"-155"7,169-24,-290 33,-88 12,0 0,0 0,-1 0,1 1,0-1,0 0,0 1,0-1,-1 1,1-1,0 1,-1-1,1 1,0-1,-1 1,1 0,0-1,-1 1,1 0,-1-1,1 1,-1 0,0 0,1 0,-1 0,0-1,0 1,1 0,-1 0,0 0,0 0,0 1,4 41,-4-33,0 185,-2-23,39 250,26-1,-5-42,-51-324,60 377,-67-431,0-1,0 1,0 0,0-1,0 1,0-1,0 1,0 0,0-1,0 1,0 0,-1-1,1 1,0-1,0 1,-1-1,1 1,0-1,-1 1,1-1,0 1,-1-1,1 1,-1-1,1 1,-1-1,1 0,-1 1,1-1,-1 0,1 1,-1-1,1 0,-1 0,0 0,0 1,-30 3,15-4,-504 79,4 26,349-69,-97 20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4T18:03:44.34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764 1,'0'0,"0"0,0 0,0 0,0 0,2 6,41 104,-24-67,17 64,-14-11,12 141,-11 101,-23-334,2 31,1 14,-3 52,-1-100,1-2,0 1,0 1</inkml:trace>
  <inkml:trace contextRef="#ctx0" brushRef="#br0" timeOffset="676.65">0 1907,'20'-10,"-6"2,49-14,119-27,72 6,34 7,418 1,-431 49,-233-8,1 2,-1 1,-1 2,55 23,-72-24</inkml:trace>
  <inkml:trace contextRef="#ctx0" brushRef="#br0" timeOffset="1407.73">1112 2274,'0'0,"0"0,-5 6,-18 26,-21 43,7-10,-200 286,-2 4,229-338,6-12,0 1,0 0,0 0,1 1,0-1,0 1,1-1,0 1,0 0,-1 8,3-15,0 0,0 0,1 0,-1 0,0 0,0-1,0 1,0 0,0 0,0 0,1 0,-1 0,0 0,0 0,0 0,0 0,0 0,1 0,-1 0,0 0,0 0,0 0,0 0,0 0,1 0,-1 0,0 0,0 0,0 0,0 0,0 0,0 1,1-1,-1 0,0 0,0 0,0 0,0 0,0 0,0 0,0 1,0-1,1 0,-1 0,0 0,0 0,0 0,0 0,0 1,0-1,0 0,0 0,0 0,0 0,0 0,0 1,0-1,0 0,0 0,0 0,0 0,0 0,0 1,0-1,0 0,-1 0,11-11,-7 6,5-3,1 0,0 0,0 1,1 0,0 1,0 0,11-6,81-28,-99 39,62-20,1 4,1 2,0 3,127-6,277 28,-209 0,125-8,-375-2</inkml:trace>
  <inkml:trace contextRef="#ctx0" brushRef="#br0" timeOffset="2294.45">1489 2555,'6'28,"-1"-11,41 190,15 57,8-29,46 186,-108-387,-4-13,2-1,0 0,12 27,-19-53,2 14,0-8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4T18:04:03.307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0 833,'118'7,"-40"0,324 3,42 3,-252 8,-190-20,-4-1,-4-1,5 1</inkml:trace>
  <inkml:trace contextRef="#ctx0" brushRef="#br0" timeOffset="2037.22">213 1365,'4'0,"-1"1,1 0,-1 0,1 0,0 0,-1 0,4 3,11 3,29 6,1-3,90 8,103-9,-192-8,705-12,-469 3,-71 7,-213 1,2 0</inkml:trace>
  <inkml:trace contextRef="#ctx0" brushRef="#br0" timeOffset="3404.77">2831 320,'5'6,"7"9,0 1,-2 0,0 0,-1 1,13 31,21 96,-21-51,-5 0,6 109,-8 196,7 75,-19-452,-2-6,0 0,2-1,5 23,-73-184,-3-3,42 71,3-1,4-1,-13-122,21 65,8-181,3 318,10-156,-7 132,1 0,1 0,1 1,11-27,-15 47,-1 1,1-1,0 1,-1 0,2 0,-1 0,0 0,0 0,1 1,0-1,0 0,-1 1,1 0,1 0,-1 0,6-3,-4 3,1 1,0-1,-1 1,1 0,0 1,0-1,-1 1,1 0,10 2,7 2,0 2,0 1,-1 0,26 13,-47-19,65 30,-2 3,-2 2,64 49,165 148,-199-155,216 188,48 39,-357-306,0 0,1-1,-1 1,0 0,1-1,-1 1,1 0,-1-1,1 1,0 0,0-1,-1 1,1-1,0 1,0-1,0 1,1-1,-1-1,0-8,-10-159,-59-306,-102-156,164 611,4 14,0-1,1 1,0-1,0 0,-1-14,3 22,0 0,0 0,0 0,0 0,0 0,0 0,0 0,1 0,-1 1,0-1,0 0,0 0,0 0,0 0,0 0,0 0,0 0,0 0,0 0,0 0,1 0,-1 0,0 0,0 0,0 0,0 0,0 0,0 0,0 0,0 0,0 0,0 0,1 0,-1 0,0 0,0 0,0 0,0 0,0 0,0 0,0-1,0 1,0 0,0 0,0 0,0 0,0 0,0 0,1 0,-1 0,0 0,0 0,0 0,0 0,0-1,0 1,0 0,0 0,0 0,0 0,0 0,0 0,0 0,0 0,0 0,0-1,6 8,-5-6,6 7</inkml:trace>
  <inkml:trace contextRef="#ctx0" brushRef="#br0" timeOffset="4029.01">5411 1,'-5'1,"-1"0,1 0,0 1,0 0,0 0,0 0,0 0,0 1,-7 5,1-1,-3 2,0 0,1 1,0 1,0 0,1 1,1 1,-18 23,15-14,0 0,2 1,1 1,-13 35,8-3,2 1,2 1,-7 103,15-100,2 0,3 1,2-1,22 115,-17-145,1 0,1-1,2-1,23 45,-22-53,0-1,1 0,1-1,0-1,2-1,32 28,-32-32,0-2,0 0,1-1,0-1,1-1,0 0,1-1,-1-1,1-1,0-1,22 2,-27-5,0 0,0-1,0 0,-1-1,1-1,0 0,0-1,-1-1,1 0,-1-1,0-1,-1 0,1-1,-1 0,21-15,-17 6,0 0,-2-1,1 0,-2-1,-1-1,0 0,-1-1,-1-1,-1 1,-1-2,-1 1,10-39,-11 27,-1 1,-2-1,-1 0,-1 0,-2 1,-1-1,-2 0,-9-46,2 45,0-1,-2 1,-2 1,-1 0,-2 1,-1 0,-35-47,10 25,-2 3,-2 1,-57-47,59 60,-64-42,81 62,0 1,-2 1,-55-20,80 33,-1 0,1 1,0 0,-1 0,1 0,-1 0,0 1,1 0,-1 0,1 1,-1-1,1 1,-7 2,8-1,0 0,0 0,0 1,0-1,0 1,1 0,-1 0,1 0,0 1,0-1,0 1,0 0,0-1,1 1,0 1,-3 6,-10 27,2 0,-10 54,4-3</inkml:trace>
  <inkml:trace contextRef="#ctx0" brushRef="#br0" timeOffset="5025.74">7257 127,'-58'1,"0"3,0 2,1 3,-68 20,97-22,1 2,0 1,0 1,1 1,0 2,1 0,-33 26,43-29,1 1,1 1,0 0,1 1,1 0,0 1,0 0,2 1,0 0,1 0,0 1,-9 32,15-41,1 0,0 0,0 0,1-1,0 1,0 0,1 0,0 0,0 0,1 0,0-1,1 1,-1-1,1 1,1-1,-1 0,1 0,7 8,8 10,0-2,2 0,33 27,-39-36,36 33,19 16,70 82,-122-123,0 1,-1 1,-1 1,-2 0,0 1,-2 1,-1 0,8 28,-16-44,0 0,-1 1,-1-1,0 0,0 1,-1-1,0 1,-1-1,-1 1,0-1,-7 22,4-21,0 0,-1 0,-1 0,0-1,0 0,-1 0,-1 0,0-1,-20 17,7-9,-2-1,0-1,-1 0,-1-2,0-2,-1 0,-29 8,13-7,0-2,-1-2,-86 7,96-15,1 0,-1-2,0-2,1-1,0-1,0-2,0-1,1-2,0-1,-51-26,76 32,7 3,8 6,-8-4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4T18:03:50.526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4625 303,'-27'1,"1"1,-1 2,1 1,0 0,0 2,1 2,-31 13,2 3,1 3,-56 40,47-26,2 2,2 4,3 2,1 2,3 2,2 3,-44 67,27-21,-98 212,132-239,4 2,3 1,-27 147,36-110,5 1,5 181,10-216,4-1,4 0,3 0,39 120,-32-142,3-1,2-1,3-2,3 0,1-2,3-2,76 81,-69-89,3-2,1-1,75 45,170 84,-271-158,272 133,-234-120,2-3,127 27,-181-46,-6-1,0-1,1 1,-1-1,0 1,0-1,1 0,-1 0,0 0,1 0,3-1,-11-2,5 3</inkml:trace>
  <inkml:trace contextRef="#ctx0" brushRef="#br0" timeOffset="1174.96">4345 1244,'4'-23,"1"4,1 2,1-1,1 1,0 0,1 0,1 1,1 1,0 0,1 0,0 1,2 0,-1 1,1 1,1 0,27-16,-37 25,1 1,-1-1,1 1,-1 0,1 1,0-1,0 1,0 0,0 1,0-1,0 1,0 1,0-1,0 1,0 0,0 0,0 0,0 1,-1 0,1 0,-1 1,1 0,-1 0,10 7,-6-3,1 1,-1 1,-1 0,0 0,0 1,0 0,-1 0,-1 1,0-1,0 2,5 15,-4-4,-1 1,-1-1,-1 1,-1 1,-1-1,-1 0,-1 1,-1-1,-9 47,4-39,-2-1,-2 0,0 0,-2-1,-1 0,-34 55,21-49,-1-2,-1 0,-2-2,-2-2,0 0,-2-2,-73 45,98-67,6-4,-1 1,1-1,0 0,-1 0,0 0,1-1,-1 1,0-1,0 0,0 0,-7 0,10-1,1 0,-1 0,1-1,-1 1,1 0,-1-1,1 1,-1-1,1 1,-1-1,1 1,0-1,-1 1,1-1,0 1,-1-1,1 1,0-1,0 0,0 1,0-1,-1 1,1-1,0 0,0 1,0-1,0 0,0 1,0-1,1 1,-1-1,0 0,0 1,1-2,6-22,-3 17,1-1,0 1,0 0,1 0,0 1,0-1,0 1,1 1,0-1,0 1,1 1,-1-1,15-5,2 0,0 2,0 0,36-5,-43 10,1 1,-1 1,0 0,1 1,-1 1,1 1,-1 0,0 1,0 1,0 1,-1 0,0 1,0 1,25 14,-13-3,-1 1,-1 1,-1 1,-1 1,-1 1,36 48,-12-5,-27-37,30 35,-40-53</inkml:trace>
  <inkml:trace contextRef="#ctx0" brushRef="#br0" timeOffset="1684.77">5563 1293,'-9'0,"-18"1,0 0,0 3,0 0,-44 13,53-12,1 2,0 0,0 0,0 2,1 0,0 1,-25 21,37-28,1 0,-1 1,1-1,0 1,1 0,-1 0,0-1,1 2,0-1,0 0,0 0,1 1,-1-1,1 1,0 0,0-1,1 1,-1 0,2 8,-1-7,2 0,-1 1,1-1,0 0,0 0,1 0,0 0,0 0,0 0,1-1,-1 0,2 1,7 7,5 3,0-1,0-1,2-1,33 19,87 34,-63-32,-67-30,0 1,0 0,0 1,0-1,-1 2,0-1,0 1,-1 0,0 1,0 0,9 14,-12-15,0 0,-1 1,0-1,-1 1,1 0,-1 0,-1 0,1 0,-1 0,-1 0,0 0,0 0,0 0,-1 0,-2 11,1-10,0-1,-1 1,0 0,-1-1,1 1,-1-1,-1 0,0 0,0-1,0 1,-1-1,0 0,-1-1,1 1,-1-1,-1-1,-10 8,1-4,0-1,0 0,0-1,-1-1,0-1,0 0,-29 2,-8-1</inkml:trace>
  <inkml:trace contextRef="#ctx0" brushRef="#br0" timeOffset="2078.03">5457 1331,'0'0,"3"-1,8-5,12-3,10-3,11-1,15 1,6 0,-6 2</inkml:trace>
  <inkml:trace contextRef="#ctx0" brushRef="#br0" timeOffset="2449.81">6163 1215,'-6'16,"-1"18,1 1,2 0,1 0,2 38,1-48,-1-1,1 1,2-1,7 42,-7-58,0-1,0 1,1-1,0 0,0 0,1 0,0 0,0 0,1-1,-1 0,2 0,-1 0,0 0,1-1,11 8,-4-6,0 0,0 0,1-1,0-1,0 0,1-1,-1-1,1 0,0-1,0-1,0 0,23-2,-18 0,1-2,-1 0,0-1,0-1,0-1,-1-1,0 0,30-17,-44 21,1-1,0 1,-1-1,0 0,0 0,0 0,0-1,-1 0,1 0,-1 0,0-1,-1 1,0-1,0 0,0 0,0 0,-1 0,0 0,0-1,-1 1,0 0,0-1,0 0,-1 1,0-1,0 1,0-1,-1 1,0-1,-1 1,0-1,-2-5,0-2,-1 0,0 1,-1 0,-1 0,0 0,0 1,-1 0,-1 0,0 1,-1 0,0 1,0 0,-1 1,-1 0,0 0,0 1,0 1,-1 0,0 1,0 0,-22-6,0 6,0 0,0 3,-44 0,29 4</inkml:trace>
  <inkml:trace contextRef="#ctx0" brushRef="#br0" timeOffset="2836.57">6037 1331,'0'0,"2"2,5 4,7 2,0 0</inkml:trace>
  <inkml:trace contextRef="#ctx0" brushRef="#br0" timeOffset="3223.91">7218 1215,'-4'0,"1"1,0 0,-1-1,1 2,0-1,-1 0,1 0,0 1,0 0,-3 2,-28 22,25-18,1 1,0-1,1 2,0-1,1 1,-1 0,2 1,0-1,0 1,0 0,2 0,-1 1,-2 21,4-23,1-1,0 1,0 0,1 0,1 0,0 0,0 0,1 0,0-1,0 1,1-1,1 1,-1-1,1 0,1 0,10 15,-5-13,1-1,0 1,0-2,1 1,0-2,1 1,0-2,0 0,1 0,0-2,0 1,0-2,1 0,-1 0,24 1,-10-2,1-1,0-2,0-1,0-1,-1-1,1-2,32-9,-46 9,0 0,0-1,0 0,-1-1,0-1,0 0,-1-1,21-18,-28 22,-1 0,0-1,0 1,-1-1,1 0,-1 0,-1 0,1-1,-1 1,0-1,-1 0,1 0,-1 0,-1 0,1 0,-1-1,-1 1,1 0,-1-1,0 1,-2-10,0 9,-1 0,1-1,-1 1,-1 0,0 1,0-1,0 1,-1-1,0 1,-1 1,1-1,-1 1,-1 0,1 0,-1 1,-11-8,-3 0,-1 0,-1 2,0 0,-35-10,27 11,-1 1,0 2,-1 1,0 2,1 1,-2 1,1 2,0 1,1 2,-37 8,66-10,-1 0,0 0,0 0,0 1,1-1,-1 1,1 0,-4 3,6-5,0 1,0 0,0 0,1 0,-1 0,0 0,0 0,1 0,-1 0,1 0,-1 0,1 0,0 0,-1 0,1 1,0-1,0 0,0 0,0 0,0 0,0 1,0-1,0 0,0 0,0 0,1 0,-1 1,0-1,1 0,0 2,3 4,1-1,-1 1,1-1,1 0,-1-1,1 1,10 7,18 14</inkml:trace>
  <inkml:trace contextRef="#ctx0" brushRef="#br0" timeOffset="3600.22">8350 1011,'0'0,"0"-1,0 0,0 0,0 0,0 1,-1-1,1 0,0 0,0 1,-1-1,1 0,-1 0,1 1,-1-1,1 0,-2 0,-1 0,1 1,-1-1,0 1,1 0,-1 0,0 0,0 0,1 0,-1 1,0-1,1 1,-1 0,1 0,-1 0,0 0,1 0,-3 2,2-2,-10 6,-1-1,1 1,1 1,0 1,0 0,0 0,1 1,-13 15,19-19,0 1,0-1,1 1,0 0,0 0,0 1,1-1,0 1,1 0,0-1,0 1,1 0,-1 0,2 0,-1 0,1 0,1 9,2-3,0 0,1 0,0 0,1 0,0-1,1 0,1 0,0-1,1 0,0 0,1 0,0-1,0-1,2 0,15 13,-8-9,0 0,1-2,1 0,0-1,1-2,0 0,0 0,45 9,-45-14,0-2,0 0,0-1,0-1,1-1,-1-1,0 0,0-2,0-1,37-13,-47 14,0-1,-1-1,0 0,0 0,0-1,-1 0,0 0,0-1,10-12,-14 13,0-1,0 1,0-1,-1 0,0 0,0-1,-1 1,0-1,-1 0,0 1,0-1,-1 0,0-12,0 11,-2-1,1 0,-1 0,-1 1,0-1,-1 1,0-1,0 1,-1 0,0 0,-1 1,0-1,-1 1,0 0,-10-12,6 10,0 1,-1 0,0 1,-1 0,0 1,-1 0,1 0,-2 2,1-1,-25-6,16 6,0 2,-1 1,1 0,-1 2,0 0,0 2,-35 4,44-3,0 1,1 1,-1 0,1 1,0 1,0 0,0 0,1 1,0 1,0 0,1 1,-1 0,-16 17,8-1</inkml:trace>
  <inkml:trace contextRef="#ctx0" brushRef="#br0" timeOffset="4488.44">4645 2409,'1'-1,"1"0,0 0,0 0,-1 0,1 0,0 0,0 0,0 1,0-1,0 1,0-1,0 1,0 0,5 0,7-1,622-63,-524 56,971-51,-564 35,795-61,-1266 84,-43 1</inkml:trace>
  <inkml:trace contextRef="#ctx0" brushRef="#br0" timeOffset="5160.23">6202 2808,'11'-14,"0"7,0 1,0-1,1 2,0 0,0 0,1 1,-1 1,22-4,-5 4,0 0,54 3,-54 2,-1 1,0 1,0 1,0 2,0 1,-1 1,51 24,-67-27,-1 0,1 0,-1 1,-1 0,1 1,-2 0,1 1,-1 0,0 0,0 1,-1-1,-1 2,0-1,0 1,-1 0,0 0,-1 0,0 1,-1 0,0-1,1 19,-4-19,0 0,0 1,-1-1,-1 0,0 0,-1 0,0 0,0 0,-1-1,-1 0,1 1,-2-1,1-1,-2 1,-9 11,-9 9,-2-1,-1-2,-33 25,4-6,-91 56,109-79,-2-2,0-1,-67 21,90-36,9-3</inkml:trace>
  <inkml:trace contextRef="#ctx0" brushRef="#br0" timeOffset="5625.35">7198 2769,'-27'-4,"22"3,0 0,-1 0,1 1,-11 0,3 2,1 0,-1 2,1-1,0 1,0 1,0 0,1 1,-1 0,1 0,1 2,-1-1,1 1,0 1,1 0,0 0,1 0,0 1,0 1,1 0,0 0,1 0,0 0,1 1,-6 18,10-24,-1 0,1-1,1 1,-1 0,1 0,0 0,0 0,0-1,1 1,0 0,0 0,0-1,1 1,4 10,-2-9,1 0,-1 0,1 0,1 0,-1-1,1 0,0 0,1 0,8 5,8 4,1-2,0-1,1 0,0-2,34 9,-16-6,1-2,0-2,1-2,0-2,68-1,-95-4,0 1,30 5,-13 0</inkml:trace>
  <inkml:trace contextRef="#ctx0" brushRef="#br0" timeOffset="7788.58">8369 50,'0'0,"2"-20,35 10,-20 5,-1 1,29-3,-17 5,-1 1,1 1,-1 2,29 4,-40-2,0-1,0 2,-1 0,0 1,0 1,0 0,-1 1,18 13,41 34,-3 4,-2 3,68 81,-58-49,125 197,-170-234,-2 1,-2 2,-3 1,-3 1,-2 1,-3 1,-3 0,-3 1,-3 1,-3 0,-1 75,-9-51,-4-1,-4 0,-3 0,-4-2,-4 0,-35 85,1-28,-5-1,-7-4,-172 258,170-299,-4-4,-4-3,-4-3,-170 137,182-171,-106 62,163-111,26-13,-13 8</inkml:trace>
  <inkml:trace contextRef="#ctx0" brushRef="#br0" timeOffset="20107.95">1 6168,'4'5,"75"97,-5 3,62 118,102 237,-93-170,-123-248,123 227,-96-187,69 88,-113-164,5 5,-10-31,-80-956,51-5,31 882,-1 94</inkml:trace>
  <inkml:trace contextRef="#ctx0" brushRef="#br0" timeOffset="21143">2497 6896,'-7'-23,"0"7,0-7,-1 0,0 1,-2 0,-1 0,0 1,-2 1,-18-24,24 35,-1 0,-1 0,0 1,0 1,-1-1,1 1,-2 1,1 0,-1 0,0 1,0 0,0 1,-1 1,1-1,-1 2,-17-2,18 3,0 0,0 2,0-1,0 1,0 1,0 0,0 1,0 0,1 0,-1 1,1 1,0-1,0 2,0-1,1 2,-10 7,5-2,1 0,1 2,0-1,1 1,0 1,1 0,1 0,0 1,-9 24,4 0,1 0,2 1,2 1,1 0,3 0,1 0,2 1,2-1,2 1,1-1,12 51,-11-74,1 0,1 0,1-1,0 0,1 0,1-1,1 0,1-1,0 0,21 24,-25-33,1 0,-1 0,1 0,1-1,-1-1,1 1,0-1,0-1,0 0,1 0,0-1,-1 0,1 0,0-1,1-1,-1 0,0 0,0-1,0 0,1-1,16-3,-9-1,0 0,0-2,0 0,-1-1,0 0,-1-2,0 0,0-1,-1 0,19-20,-2 0,-2-3,0 0,29-48,-27 34,-3-3,-1 0,31-84,-45 96,-2-1,-2 0,-1-1,-2 0,3-72,-10 103,0-25,0 33,0 0,0 1,0-1,-1 0,1 0,0 1,-1-1,1 0,-1 0,0 1,0-1,0 1,-1-3,2 4,-1-1,1 1,0 0,0 0,0 0,0 0,0 0,0 0,-1 0,1 1,0-1,0 0,0 0,0 0,0 0,0 0,0 0,0 0,-1 0,1 0,0 0,0 0,0 0,0 0,0 0,0 1,0-1,0 0,0 0,0 0,0 0,-1 0,1 0,0 0,0 0,0 1,0-1,0 0,0 0,0 0,0 0,0 0,0 0,0 0,0 1,0-1,0 0,0 0,0 0,0 0,1 0,-1 0,0 0,0 1,-1 7,1 0,0 0,1 0,2 15,1 4,62 344,-40-267,60 154,-66-208,3-1,31 50,-44-83,0 0,1-1,1 0,1-1,0 0,1-1,0 0,1-2,21 14,-32-23,0 1,1-1,-1 0,1 0,0-1,-1 1,1-1,0 0,0 0,0-1,0 1,0-1,0 0,0-1,7 0,-6-1,0 0,0-1,-1 1,1-1,-1 0,0-1,0 1,0-1,-1 0,1 0,-1 0,7-10,10-14,-2-2,-1 0,-2-2,-1 1,17-53,12-49,-5-3,-6-1,-6-1,9-158,-22 59,-27-390,6 532,-3-1,-5 2,-29-101,43 191,0 1,-1-1,1 0,-1 1,0-1,1 1,-5-5,6 8,0-1,0 1,0 0,0 0,-1 0,1-1,0 1,0 0,-1 0,1 0,0 0,0 0,-1 0,1 0,0 0,0 0,-1-1,1 1,0 0,0 0,-1 0,1 0,0 0,0 1,-1-1,1 0,0 0,0 0,-1 0,1 0,0 0,0 0,-1 0,1 1,0-1,0 0,0 0,-1 1,-9 20,4 3,1 0,1 1,-1 36,6 80,0-134,15 247,98 498,-91-642,65 190,-72-261,1-2,2 0,27 38,-31-53,2 0,0-1,1-2,1 1,38 27,-48-39,1-1,-1-1,1 1,1-2,-1 1,1-2,0 1,0-1,1-1,-1 0,1-1,13 2,7-6</inkml:trace>
  <inkml:trace contextRef="#ctx0" brushRef="#br0" timeOffset="22282.88">4199 6809,'3'9,"24"104,20 63,59 100,-79-220,2-2,66 91,-92-140,0-1,0 0,0 0,0-1,1 1,4 3,-8-7,1 1,0-1,-1 1,1-1,0 0,-1 1,1-1,0 0,-1 0,1 1,0-1,0 0,-1 0,1 0,0 0,0 0,-1 0,1 0,0 0,0 0,-1 0,1-1,0 1,0 0,-1 0,1-1,0 1,-1-1,1 1,0 0,-1-1,1 1,-1-1,1 1,-1-1,1 0,-1 1,1-1,0 0,4-8,0 0,0 0,0 0,-1 0,-1-1,4-10,11-66,-13 58,65-515,-69 534,2 9,3 15,-3-6,35 94,5-1,4-3,78 122,-120-214,-1 0,1 0,0 1,0-2,1 1,-1-1,8 7,-11-12,-1 0,1 0,-1 0,1-1,0 1,-1 0,1-1,0 1,0-1,-1 1,1-1,0 0,0 0,0 0,0 0,-1 0,1 0,0 0,0-1,0 1,-1-1,1 1,0-1,-1 0,1 0,0 1,-1-1,1 0,-1-1,1 1,-1 0,0 0,3-3,4-5,0 0,-1 0,0 0,-1-1,0 0,0 0,7-19,22-81,-32 100,27-123,27-263,-54 348,-2 108,2 0,3-1,21 93,-5-59,57 145,-66-205,1 0,1-1,2-1,1 0,32 39,-42-60,1-1,0 0,1 0,0-1,0-1,1 1,20 9,-22-13,1 0,-1-1,1-1,-1 1,1-1,0-1,0 0,-1 0,1-1,0-1,13-1,-11-1,1 0,-1 0,0-2,0 1,0-2,0 1,-1-2,0 1,-1-2,1 1,-1-1,-1-1,1 0,-2 0,12-16,-2 1,-2 0,0-2,-2 0,0 0,15-48,-14 26,-1 0,12-91,-22 102,-1 0,-3-1,0 1,-9-57,7 81,0 0,-1 0,-1 0,0 0,0 1,-1 0,-1 0,0 0,0 0,-2 1,-11-15,17 24,0 0,0 0,0 1,0-1,0 1,0-1,0 1,0 0,-1 0,1 0,-1 0,1 1,0-1,-1 0,1 1,-1 0,-4 0,3 0,-1 1,1-1,0 1,0 1,0-1,0 0,0 1,0 0,-6 4,-2 2,2 1,-1 0,1 0,0 1,-13 19,6-6,1 0,2 2,0 0,2 0,1 1,0 1,2 0,2 0,0 0,1 1,2 0,-1 38,5-46,0 0,2 0,0 0,1-1,1 1,1-1,0 0,2 0,0 0,1-1,1 0,1-1,0 0,1 0,1-1,0-1,2 0,18 17,-17-20,0-1,0-1,1 0,1-1,-1-1,1-1,1 0,-1-1,1-1,0 0,1-2,19 2,-18-3,0-2,0 0,0-1,0 0,0-2,0-1,-1 0,1-1,-1-1,35-17,-48 20,20-12,-24 14,-1 1,0-1,0 0,0 0,0 0,0 0,0 0,0 0,0 0,0 0,-1 0,1 0,0 0,-1-1,1 1,0 0,-1-2,0 3,0 0,0-1,0 1,0 0,-1 0,1 0,0 0,0-1,-1 1,1 0,0 0,0 0,-1 0,1 0,0 0,0 0,-1 0,1 0,0-1,0 1,-1 0,1 0,0 0,0 1,-1-1,1 0,0 0,0 0,-1 0,1 0,0 0,0 0,-1 0,1 0,0 1,0-1,-1 0,1 0,9-5,53-29,-24 14</inkml:trace>
  <inkml:trace contextRef="#ctx0" brushRef="#br0" timeOffset="22966.56">7557 6896,'-4'8,"-9"22,1 0,2 0,1 1,2 0,0 1,-1 33,7-57,1 0,0 1,0-1,1 0,-1 0,2 0,-1 0,1 0,1 0,5 13,-4-15,-1-1,0 0,1 0,0 0,1 0,-1-1,1 1,-1-1,1 0,1-1,-1 1,0-1,1 0,8 3,2 0,0-1,0 0,1-1,0-1,-1-1,1 0,0-1,0-1,0 0,0-2,0 0,0-1,27-8,-33 8,1-1,-1 0,-1-1,1-1,-1 1,1-2,-2 1,1-1,-1-1,0 0,-1 0,1-1,-2 0,1 0,-1-1,-1 0,0 0,0 0,-1-1,5-14,-5 9,-2 1,0 0,0-1,-2 1,0-1,0 0,-2 1,-3-28,0 21,-1 0,-1 1,-1-1,-1 1,-16-30,5 18,-1 1,-2 1,-1 2,-1 0,-1 1,-56-47,-6 13,50 36,34 24,-1 0,1-1,-1 0,1 1,0-1,0 0,1-1,-6-6,7 8,1 0,-1 0,0-1,1 1,-1 0,1-1,0 1,0 0,0-1,0 1,0-1,0 1,0 0,1-1,0 1,-1 0,1 0,1-4,4-6,0 1,0 0,1 0,0 1,17-19,55-47,63-41,161-102,-131 99,-31 21,-139 98,-5 6,-15 16,0-1,-19 26,2 2,3 1,1 1,3 2,2 1,2 1,3 1,2 1,3 0,-18 111,26-84,4 1,9 133,45 167,-10-173,9-2,9-2,134 314,-140-407,30 71,-65-141</inkml:trace>
  <inkml:trace contextRef="#ctx0" brushRef="#br0" timeOffset="23370.9">8253 7761,'0'-2,"6"-6,15-18,19-19,28-13,25-7,20 3,18 8,-15 14</inkml:trace>
  <inkml:trace contextRef="#ctx0" brushRef="#br0" timeOffset="23807.52">9753 6712,'-29'1,"1"1,-1 2,1 1,0 1,0 1,1 2,0 1,-38 19,58-26,1 0,0 1,0 0,1 0,-1 1,1-1,0 1,0 0,0 1,1-1,-5 8,7-9,0 1,0 0,0-1,0 1,1 0,0 0,0 0,0 0,1 0,0 0,0 0,0 0,0 1,1-1,0 0,1 5,4 8,0 0,1-1,1 0,0-1,19 28,63 73,-68-91,-16-19,0 0,-1 1,1 0,-2 0,8 15,-11-19,0 0,0 0,0 0,-1-1,1 1,-1 0,0 0,0 1,0-1,0 0,-1-1,0 1,0 0,0 0,0 0,-2 4,-4 5,-1 0,1 0,-2-1,0 0,-1-1,0 0,0 0,-1-1,0 0,-17 10,-3 0,0-1,-2-1,-34 14,45-23,-1-1,1 0,-1-2,0 0,0-2,-1-1,-23 1,36-4,0 0,0-1,0-1,0 1,0-2,1 0,-1 0,1 0,-1-2,1 1,1-1,-1-1,1 0,0 0,0 0,0-1,-10-12,7 4,0 1,2-1,-1-1,2 0,-11-25,6 5,-17-59,-1-43</inkml:trace>
  <inkml:trace contextRef="#ctx0" brushRef="#br0" timeOffset="24726.32">9347 5585,'15'20,"23"27,-2 2,-2 1,-2 2,43 97,-23-14,-7 2,35 176,23 294,-100-580,48 418,-51-420,-6-44,-4-44,2-1,3 0,2 0,8-76,2 64,4-1,3 1,27-86,20-7,-46 135,1 2,38-57,-52 85,1 1,-1-1,1 1,0 0,0 0,0 0,0 0,0 1,1-1,5-2,-8 5,1-1,0 1,0-1,-1 1,1 0,0 0,-1 0,1 0,0 0,0 0,-1 1,1-1,0 1,-1-1,1 1,0-1,-1 1,1 0,-1 0,1 0,-1 0,1 0,-1 0,0 0,1 0,-1 1,1 1,7 8,0 0,-1 0,0 1,-1 0,0 0,7 20,25 86,-35-103,74 283,5 14,25-10,-100-282,23 44,-28-57,1-1,0 0,0 0,1-1,0 1,0-1,7 6,-11-10,0-1,0 1,0 0,0-1,0 1,0 0,1-1,-1 0,0 1,0-1,0 0,0 1,1-1,-1 0,0 0,0 0,1 0,-1 0,0 0,0 0,3-1,-2 0,1-1,-1 1,1-1,-1 1,0-1,1 0,-1 0,0 0,3-4,8-10,-1 0,-1-1,0-1,-2 0,9-20,33-103,-48 134,28-94,20-116,-41 159,-2 1,-4-1,-3-98,-7 118,6 37,0 1,-1-1,1 1,0-1,0 0,0 1,0-1,0 1,-1-1,1 1,0-1,0 1,-1-1,1 1,0-1,-1 1,1 0,0-1,-1 1,1-1,-1 1,1 0,-1-1,1 1,-1 0,1 0,-1-1,1 1,-1 0,1 0,-1 0,1 0,-1 0,0 0,1 0,-1 0,1 0,-1 0,1 0,-1 0,0 0,1 0,-1 0,1 0,-1 1,1-1,-1 0,1 1,-1-1,1 0,-1 0,1 1,0-1,-1 1,1-1,-1 0,1 1,0-1,0 1,-1-1,1 2,-8 9,0 1,1 1,0 0,2 0,-1 0,-5 21,9-27,-18 55,-14 80,28-105,1 0,2 0,3 63,0-90,1 0,0 0,1 0,1 0,3 11,-5-19,0 1,0-1,0 0,0 0,0 0,1 0,-1 0,1 0,-1 0,1 0,0-1,0 1,-1-1,1 1,0-1,0 0,1 0,-1 1,0-2,0 1,1 0,-1 0,0-1,1 1,-1-1,4 1,-2-2,1 1,-1 0,1-1,-1 0,1 0,-1 0,0-1,0 1,1-1,-1 0,5-4,-1 1,0-1,-1 0,0 0,0-1,6-7,4-9,-1 0,22-43,-10 11,-3-1,-2-2,26-103,-49 161,0 0,0 0,0 0,0 0,0 0,0-1,0 1,0 0,0 0,0 0,0 0,0 0,0 0,0 0,0 0,0 0,0 0,0-1,0 1,0 0,0 0,0 0,0 0,0 0,0 0,0 0,0 0,0 0,0 0,0 0,0 0,0 0,0-1,1 1,-1 0,0 0,0 0,0 0,0 0,0 0,0 0,0 0,0 0,0 0,0 0,1 0,-1 0,0 0,0 0,0 0,0 0,0 0,0 0,0 0,0 0,0 0,0 0,0 0,1 0,-1 0,0 1,0-1,0 0,0 0,0 0,0 0,0 0,5 10,4 20,-8-26,11 40,35 80,-36-102,0 0,2-1,0-1,2 0,23 25,-21-26,2-1,0-1,1-1,0-1,45 24,-56-34,2-1,-1 0,0 0,1-2,0 1,-1-1,13 1,-15-3,0 0,-1 0,1-1,-1 0,0-1,1 1,-1-1,0-1,0 1,0-1,9-6,-2 1,-1-2,-1 0,0 0,0-2,-1 1,0-1,-1-1,0 0,8-16,2-5,-2-2,21-57,-27 58,-1 1,-1-2,-3 1,0-1,-3-1,-1 1,-1 0,-2-1,-8-57,-2 60,2 23,7 11,1 0,-1 0,1 0,0 0,-1 0,1 0,-1 0,1 0,-1 1,1-1,0 0,-1 0,1 0,-1 1,1-1,0 0,-1 0,1 1,0-1,0 0,-1 1,1-1,0 0,-1 1,1-1,0 0,0 1,0-1,0 1,-1-1,1 1,-2 5,-1 0,1 0,1 0,-1 0,1 0,0 0,1 1,-1-1,1 0,1 7,1 9,8 35,-6-39,1-1,1 0,0 0,1 0,1-1,16 25,-18-31,1-2,0 1,1-1,-1 0,1 0,1-1,0 0,0 0,0-1,1 0,0-1,10 4,-1-3,-1-1,1-1,0-1,0-1,1 0,-1-1,21-3,39-5</inkml:trace>
  <inkml:trace contextRef="#ctx0" brushRef="#br0" timeOffset="25114.14">13168 6342,'0'0,"6"-1,13-1,11-2,6 1,7-1,3 2,2-1,4-2,3 0,0 1,-10 1</inkml:trace>
  <inkml:trace contextRef="#ctx0" brushRef="#br0" timeOffset="25483.04">13391 7412,'0'0,"1"-2,10-5,15-7,23-6,22-2,11 0,4 1,0-1,2 0,-1 1,-7 1,-10 5,-14 5,-17 3</inkml:trace>
  <inkml:trace contextRef="#ctx0" brushRef="#br0" timeOffset="26400.63">15731 4605,'0'0,"-3"10,-4 21,-5 26,-2 20,1 28,1 25,2 10,-1 9,1 3,6-8,6-20,1-31</inkml:trace>
  <inkml:trace contextRef="#ctx0" brushRef="#br0" timeOffset="26777.07">16235 5168,'-3'11,"-145"479,81-287,-207 740,67-215,194-687</inkml:trace>
  <inkml:trace contextRef="#ctx0" brushRef="#br0" timeOffset="27228.71">16360 6071,'-2'6,"-34"127,12-41,19-74,-101 342,66-245,-61 124,104-243,-1 1,1 1,0-1,0 0,0 1,0 0,0-1,6-2,37-19,-7 8,-1 1,2 2,0 2,0 2,84-9,213 9,-247 10,-33-1,75-10,-110 7,-1-1,0-1,-1-1,0-1,1 0,32-19,1-9,-8 1</inkml:trace>
  <inkml:trace contextRef="#ctx0" brushRef="#br0" timeOffset="27598.45">16796 6109,'0'0,"-2"7,-2 20,0 31,-1 47,-2 45,-1 38,0 30,0 17,2 7,2-3,3-14,2-46</inkml:trace>
  <inkml:trace contextRef="#ctx0" brushRef="#br0" timeOffset="28953.67">18160 4332,'-5'1,"1"0,-1 1,1-1,-1 1,1 0,0 0,0 0,0 0,0 1,0 0,0-1,-4 6,-2-1,-21 20,1 0,2 2,0 1,2 2,2 0,0 2,3 0,0 1,-20 52,5 2,4 3,-37 172,39-103,8 2,6 0,8 2,7-1,33 273,-21-357,4 0,45 141,-44-177,2 0,2-1,2-1,1-2,3 0,35 44,-51-72,0-1,1 0,0-1,1 0,0-1,0 0,1 0,18 8,-20-13,0 0,1 0,-1-1,1 0,0-1,-1 0,1-1,0-1,0 0,23-3,8-4,-5-1</inkml:trace>
  <inkml:trace contextRef="#ctx0" brushRef="#br0" timeOffset="29641.26">17986 5469,'1'-28,"0"0,2 1,1-1,15-52,-15 68,0 1,0-1,1 1,0 0,1 0,1 1,0 0,0 0,1 0,0 1,0 0,1 1,14-11,-17 15,-1 1,1-1,-1 1,1 1,0-1,0 1,1 0,-1 1,0 0,0 0,1 0,-1 0,1 1,-1 0,0 1,1-1,-1 1,1 0,-1 1,0 0,0 0,0 0,0 0,0 1,-1 0,1 1,-1-1,10 8,-6-2,1 0,-1 1,-1-1,1 2,-2-1,1 1,-2 0,1 1,-2 0,1 0,-2 0,0 1,4 18,-5-11,-1 0,-1 0,-1 1,-1-1,-1 0,0 0,-2-1,0 1,-1-1,-1 1,-12 25,2-10,-2 0,-2-1,0-1,-49 58,67-89,-67 74,60-67,0-1,-1 0,0 0,0-1,-1 0,-11 5,17-11,10-5,12-7,13-3,0 1,2 1,56-12,-65 19,0 1,1 2,-1 0,0 2,1 0,28 5,-42-4,1 2,-1-1,0 1,-1 1,1 0,-1 1,1-1,11 10,1 3,37 37,-54-49,0-1,1 1,0-1,0 0,0 0,0 0,0-1,1 0,0 0,0-1,-1 0,1 0,14 2,13-1</inkml:trace>
  <inkml:trace contextRef="#ctx0" brushRef="#br0" timeOffset="30109.88">19089 4993,'-4'1,"1"-1,-1 1,1 1,-1-1,0 0,1 1,-5 3,-5 1,8-4,-1 1,1-1,0 1,-1 0,1 1,1-1,-1 1,0 0,1 0,0 0,0 1,0 0,1 0,-1 0,1 0,0 0,1 0,-1 1,1 0,0-1,1 1,-1 0,1 0,0 0,0 7,0 2,0 0,1 0,1 0,1 0,0 0,0-1,2 1,0-1,0 0,1 1,10 17,-3-11,1 0,0-1,2-1,0 0,1-1,25 21,80 60,-72-61,71 71,-116-106,-1 1,0-1,0 1,0 0,-1 0,1 0,-1 0,3 8,-5-10,1 0,-1 0,0 0,0 0,1 0,-1 0,-1 0,1 0,0 0,0 0,-1 0,1 0,-1 0,0 0,1-1,-1 1,0 0,0 0,0-1,-1 1,1 0,-3 2,-4 4,0-1,-1 0,0-1,0 0,-1 0,1-1,-1 0,0-1,-14 4,-5 1,-1-2,-35 5,24-7,-80-3,52-5</inkml:trace>
  <inkml:trace contextRef="#ctx0" brushRef="#br0" timeOffset="30667.99">18905 5081,'0'0,"-1"0,7-3,456-197,-443 194,-1 0,1 1,33-5,-46 9,-1 1,1 0,-1 0,1 0,-1 1,1 0,-1 0,1 0,-1 1,0 0,0 0,0 0,0 0,0 1,0 0,0 0,6 6,-3-1,-1-1,-1 1,1 0,-1 0,-1 1,0 0,0 0,0 0,-1 1,-1-1,0 1,0 0,2 16,-1 7,-2 1,-5 62,0 9,4-90,0 1,1-1,1 1,6 20,-7-28,1-1,0-1,1 1,0 0,0-1,0 0,1 1,0-2,0 1,0-1,1 0,-1 0,2 0,-1-1,0 0,1 0,-1 0,1-1,0 0,1 0,-1-1,0 0,1-1,-1 1,1-1,-1-1,1 1,-1-1,1-1,-1 1,1-1,-1-1,1 1,8-4,-11 3,0-1,1 1,-1-1,0-1,-1 1,1 0,-1-1,1 0,-1 0,0-1,-1 1,1-1,-1 0,6-9,-1-3,0 1,-2-1,8-25,-9 24,-1 0,-1 0,0-1,-1 1,-1-22,-1 33,0 1,-1-1,1 1,-2-1,1 1,-1 0,0 0,0-1,0 1,-1 1,0-1,0 0,-1 1,0 0,0-1,0 1,0 1,-8-7,1 3,-1 1,0 0,-1 1,0 1,1 0,-1 0,-1 2,-15-4,-111-10,134 16,-52-2,50 2,13-2,6 0</inkml:trace>
  <inkml:trace contextRef="#ctx0" brushRef="#br0" timeOffset="31143.81">20375 4954,'-2'19,"-19"115,-15 168,35-301,1 0,0 0,0 0,0 0,0 0,1 0,-1 0,0 0,0 0,0 1,1-1,-1 0,1 0,-1 0,1-1,-1 1,1 0,0 0,-1 0,1 0,0 0,0-1,-1 1,2 0,0 0,0 0,-1-1,1 1,0-1,0 1,-1-1,1 0,0 0,0 0,0 0,0 0,0 0,1-1,6-1,0 0,0-1,0 0,12-6,-15 6,0 0,-1-1,1 1,-1-1,0 0,0-1,0 1,-1-1,0 0,1 0,-2 0,1 0,-1-1,1 0,-1 0,-1 0,1 0,-1 0,0 0,-1 0,0-1,0 1,0-1,0 1,-1-1,0 1,-1-1,-2-12,-1-1,0-1,-2 2,-1-1,0 1,-2 0,0 0,-1 1,-15-21,0 4,-2 1,-61-58,71 77,0 1,-1 2,0-1,-1 2,-22-10,37 19</inkml:trace>
  <inkml:trace contextRef="#ctx0" brushRef="#br0" timeOffset="31593.57">20831 4663,'-2'15,"-29"212,26-170,3 0,5 60,-1-101,-1-1,2 1,0-1,1 1,1-1,7 16,-9-24,0-1,1 1,0-1,0 0,1 0,0-1,0 1,0-1,1 0,-1 0,1-1,0 0,1 0,-1 0,8 3,0-2,-1 0,1-1,-1 0,1-2,0 1,0-2,1 1,-1-2,0 0,0-1,28-5,-30 3,0 0,-1-1,0 0,1-1,-1 0,-1-1,1 0,-1 0,0-1,-1-1,0 0,0 0,0-1,10-13,-10 9,0 0,0-1,-2 0,1 0,-2-1,0 0,-1 0,0 0,-1-1,3-27,-6 30,-1 0,0 1,-1-1,0 0,-1 0,0 1,-1-1,-1 1,0 0,0 0,-2 0,1 1,-15-22,7 15,-1 0,-2 1,1 0,-2 2,0 0,-1 0,-1 2,0 0,0 1,-1 1,-1 1,0 1,0 1,-1 1,1 0,-27-3,39 9,0-1,0 2,0-1,0 1,0 0,0 1,0 0,-1 1,2 0,-1 0,0 1,0 0,1 1,-1-1,-14 11,-9 11</inkml:trace>
  <inkml:trace contextRef="#ctx0" brushRef="#br0" timeOffset="32217.86">18537 6440,'-2'0,"-17"-2,17-3,11-4,9-2,1 1,0 1,0 1,1 1,0 0,37-6,-45 10,523-85,-458 78,1418-124,-1131 100,-362 33,-1 1</inkml:trace>
  <inkml:trace contextRef="#ctx0" brushRef="#br0" timeOffset="32951.59">19447 6896,'0'0,"3"-21,1 12,1 1,-1 0,2 1,-1-1,1 1,0 0,1 0,0 1,8-7,9-5,40-22,-42 27,1 1,0 1,1 2,0 0,39-9,-54 16,0 0,1 1,-1 0,1 1,-1 0,1 1,-1 0,1 0,-1 0,0 2,1-1,-1 1,-1 0,1 1,0 0,-1 1,0-1,10 9,-4-1,0 0,-1 2,0 0,-1 0,-1 1,0 1,-1 0,-1 0,-1 1,0 0,5 18,-8-23,-2 0,0 1,0-1,-1 1,-1-1,0 1,-1 0,0-1,0 1,-2-1,0 1,0-1,-1 1,0-1,-1 0,-1 0,-6 12,0-6,-1-1,-1-1,0 0,-1-1,-1 0,0-1,-1-1,0 0,-28 15,-8 2,-109 42,101-50,57-21,5-2</inkml:trace>
  <inkml:trace contextRef="#ctx0" brushRef="#br0" timeOffset="33822.89">20685 6595,'-3'0,"0"-1,1 0,-1 0,1 0,-1 0,0 0,1-1,-3-1,-6-3,-2 0,0 0,0 2,0-1,-1 2,1 0,-1 0,-16 0,19 3,0 0,0 1,0 0,0 1,1 1,-1-1,1 2,0-1,-20 11,-2 3,2 2,0 1,0 2,2 1,1 1,1 1,-33 41,53-59,1 0,0 0,1 1,0-1,0 1,0 0,1 0,0 0,1 0,0 1,0-1,1 1,0 0,0-1,1 1,0 0,0-1,1 1,0 0,1-1,0 1,0-1,1 0,0 0,1 0,0 0,5 9,2 1,1-1,1 0,0-1,1 0,1-1,0-1,1 0,1-2,0 1,24 12,-17-13,1-1,0-1,1 0,0-2,1-2,0 0,37 3,-57-9,7 2,1-1,-1 0,0-1,22-3,-36 1,0 1,7 1,-7 0,0 0</inkml:trace>
  <inkml:trace contextRef="#ctx0" brushRef="#br0" timeOffset="36183.13">20840 3730,'0'0,"0"0,0 0,0 0,0 0,0 0,0 0,0 0,0 0,0 0,0 0,0 0,0 0,0 0,0 0,0 0,6 0,107-1,8 0,212 23,-312-19,0 0,0-1,0-1,0-1,0 0,0-2,0-1,24-6,-42 8,0 0,0 1,0-1,0 0,0 1,0 0,0 0,0 0,0 0,0 0,0 0,0 1,0 0,0-1,5 3,-5-1,-1 0,0 0,1 0,-1 0,0 0,0 1,0-1,-1 1,1-1,0 1,-1-1,0 1,0 0,0 0,0 0,1 3,6 26,-1 0,4 53,-3 70,-7-110,7 371,9 186,15-103,24 419,25-97,-28-108,-53-712,1 0,-1-1,0 1,0 0,0 0,0-1,0 1,0 0,-1 0,1-1,0 1,0 0,0 0,-1-1,1 1,0 0,-1-1,1 1,-1 0,0 0,-15 1,2-3,-107 3,-608 0,635-7,68 0</inkml:trace>
  <inkml:trace contextRef="#ctx0" brushRef="#br0" timeOffset="37616.21">15926 3857,'-9'-8,"0"1,0 0,0 1,-1 0,0 0,0 1,0 1,-1 0,-18-5,-9 0,-54-6,90 15,-87-8,-172 5,-91 32,352-29,7 2,-2 14,27 157,-9-60,55 622,-60 9,-9-254,12 10,0 24,-20-4,-16-316,1 2,14-191,0 0,1 0,6 27,-6-36,0 0,1 0,0-1,0 1,1-1,-1 1,1-1,1 0,-1 0,1 0,-1 0,7 5,-8-8,1-1,0 1,-1-1,1 1,0-1,-1 0,1 0,0 0,0-1,0 1,4-1,38 1,-15-1,151 3,20 0,-169 0,-15-1</inkml:trace>
  <inkml:trace contextRef="#ctx0" brushRef="#br0" timeOffset="38408.19">22320 5051,'12'-17,"-2"4,-6 8,0-1,0 1,1 0,-1 0,1 1,0-1,1 1,-1 0,7-3,-13 11,0 1,0-1,0 0,0 1,-4 6,4-8,-254 624,161-445,22-43,66-123,5-13,0 0,0 0,0-1,0 1,-1 0,1-1,-1 1,-3 3,4-5</inkml:trace>
  <inkml:trace contextRef="#ctx0" brushRef="#br0" timeOffset="39928.95">21914 5256,'-4'-22,"2"13,0 0,1 0,0-10,15 33,512 497,-388-385,-121-108,-10-11,-13-13,17 15,-11-9</inkml:trace>
  <inkml:trace contextRef="#ctx0" brushRef="#br0" timeOffset="40663.53">23249 5382,'0'-16,"0"9,1 1,-1-1,1 1,0-1,1 1,-1 0,1-1,1 1,-1 0,1 0,0 1,0-1,1 1,6-8,-4 6,1 0,-1 1,2 0,-1 1,1-1,0 1,0 1,0 0,12-5,-4 3,0 2,0 0,1 0,-1 2,1 0,0 1,-1 0,1 1,0 2,-1-1,19 5,-12 1,0 0,0 1,-1 2,0 0,-1 1,0 1,-1 1,0 1,-1 1,-1 1,0 0,23 28,-30-30,0 1,0 0,-1 1,-1 0,-1 0,0 1,-1 0,-1 0,-1 1,0-1,-1 1,-1 0,-1 1,-1-1,0 0,-1 1,-3 18,1-23,-1 1,-1-1,0-1,0 1,-2 0,0-1,-14 23,8-18,-1 0,-1-1,0-1,-27 24,7-12,-1-3,-1-1,-1-1,-67 30,56-32,0-3,-56 15,81-28,0 0,-1-1,1-2,-1 0,1-1,-48-5,36-4</inkml:trace>
  <inkml:trace contextRef="#ctx0" brushRef="#br0" timeOffset="41194.46">24477 5129,'-34'-1,"21"0,0 1,-25 3,13 2,0 1,0 1,1 1,0 2,-42 22,-104 78,155-100,-9 6,1 1,1 2,-23 22,40-35,0-1,1 1,-1-1,1 1,0 1,1-1,0 0,0 1,0 0,1-1,-1 1,2 0,-1 1,1-1,0 0,1 0,0 13,2-7,1 1,0-1,1-1,1 1,0-1,1 0,0 0,1 0,0-1,1 0,0 0,0-1,20 17,-8-8,1-1,1-2,1 0,0-1,46 21,-29-19,1-2,1-1,0-3,1-1,0-2,0-2,1-1,0-3,77-6,-98 1,-23 3</inkml:trace>
  <inkml:trace contextRef="#ctx0" brushRef="#br0" timeOffset="41708.76">6657 3945,'0'0</inkml:trace>
  <inkml:trace contextRef="#ctx0" brushRef="#br0" timeOffset="43911.18">6463 3895,'685'0,"-687"0</inkml:trace>
  <inkml:trace contextRef="#ctx0" brushRef="#br0" timeOffset="44285.75">6299 3847,'30'1,"56"11,-15-1,505 33,-562-44,-14 0</inkml:trace>
  <inkml:trace contextRef="#ctx0" brushRef="#br0" timeOffset="44669.97">6077 4021,'25'-6,"-5"-1,95-13,198-10,121 25,-98 26,-336-21,-1 0</inkml:trace>
  <inkml:trace contextRef="#ctx0" brushRef="#br0" timeOffset="45060.84">6221 4090,'78'-6,"137"11,157-4,-361-2,-6 1</inkml:trace>
  <inkml:trace contextRef="#ctx0" brushRef="#br0" timeOffset="45449.69">6280 3925,'700'-1,"-589"2,-111-1</inkml:trace>
  <inkml:trace contextRef="#ctx0" brushRef="#br0" timeOffset="48121">20773 3935,'0'0,"0"0,0 0,0 0,0 0,2-3,6-5,1 1,0-1,1 2,-1-1,1 1,13-5,67-25,-89 36,352-93,-175 52,-96 18,-34 9,1 2,53-7,-89 20,-8 0,-9 0,-2 12,5-10,-21 87,5 1,-7 98,12-31,12 197,0-337,22 460,-13-358,32 636,-15-235,-7-218,14 96,-18-237,-4-64,-3-34,-3 1,-4 65,-4 76,3-161,0-45</inkml:trace>
  <inkml:trace contextRef="#ctx0" brushRef="#br0" timeOffset="49903.29">16138 4013,'-15'-13,"-1"2,0 0,-1 0,0 2,0 0,-24-8,12 4,-19-6,0 1,-77-17,-102-7,-25-15,40 7,170 42,-2 3,-85-1,114 9,12-2,10-2,-13 19,-1 31,2 0,3 92,2-59,-1-38,-1 409,28 1,-14-348,31 318,-22 2,-22-152,1 134,27-5,-15-324,42 146,49 66,-78-215,-3 2,20 136,-24-111,-6-56,-8-36,-1 1,0-1,-1 1,-1 0,1 13,63-9,48-2,1-6,151-8,-262 0,0 0,1-6,2 2</inkml:trace>
  <inkml:trace contextRef="#ctx0" brushRef="#br0" timeOffset="51382.76">23210 5411,'0'-3,"0"1,1 0,-1 0,1 1,0-1,0 0,0 0,-1 0,3-2,4-5,1 0,0 1,0-1,1 2,0-1,1 1,0 1,0 0,0 0,1 1,-1 0,1 1,20-6,-5 4,0 1,1 1,-1 1,52 2,-63 2,0 1,0 0,0 1,-1 1,1 0,19 10,80 45,-64-31,-35-20,8 4,-1 0,32 25,-48-32,-1-1,1 2,-1-1,0 1,0-1,-1 1,0 1,0-1,0 1,-1-1,0 1,0 0,2 10,-2-4,-1 0,0 0,-1 1,-1-1,0 0,-1 1,0-1,-1 0,0 0,-1 1,-1-2,0 1,-7 13,3-9,-1 0,-1-1,0 0,-1-1,-1 0,0-1,-1 0,-25 20,5-8,-1-1,-1-2,-1-2,-47 22,55-32,1-1,-2 0,1-3,-1 0,0-2,-53 3,74-8</inkml:trace>
  <inkml:trace contextRef="#ctx0" brushRef="#br0" timeOffset="52098.13">24487 5158,'-31'-6,"11"1,6 2,-19-3,-61-3,84 9,1 0,-1 0,1 1,0 0,0 1,-1 0,1 1,0 0,1 0,-1 1,-13 7,7 0,1 1,0 0,0 0,2 1,-1 1,2 1,0-1,1 2,0-1,1 1,1 1,0 0,1 0,-4 20,5-17,2 0,0 0,2 0,0 1,1-1,1 1,1-1,0 1,2-1,1 1,0-1,10 28,-8-33,1 1,1-1,0 0,0-1,18 22,-19-27,0-1,1 0,1 0,-1-1,1 0,1-1,-1 0,1 0,14 6,2-3,1-1,-1-1,1-1,0-1,1-2,-1 0,42-3,196-29,-178 16,-81 12,-6 3,-5 9,4-3</inkml:trace>
  <inkml:trace contextRef="#ctx0" brushRef="#br0" timeOffset="54731.11">19409 8315,'-2'-1,"1"-1,0 0,0 1,0-1,1 0,-1 1,0-1,1 0,-1 0,1 0,-1-2,1 3,-3-13,1-1,1 0,0 0,1 1,0-1,1 0,4-15,1-1,1 1,17-41,-6 27,3 0,1 2,54-77,106-105,130-99,20 14,33-33,-190 173,-173 167,-2 2,0 0,0-1,0 1,0 0,0 0,0-1,0 1,0 0,1 0,-1 0,0-1,0 1,0 0,0 0,1 0,-1 0,0-1,0 1,0 0,1 0,-1 0,0 0,0 0,1 0,-1 0,0 0,0 0,1 0,-1-1,0 1,0 0,1 1,-1-1,0 0,0 0,1 0,-1 0,0 0,0 0,0 0,1 0,-1 0,0 0,0 0,1 1,-1-1,0 0,0 0,0 0,1 1,1 3</inkml:trace>
  <inkml:trace contextRef="#ctx0" brushRef="#br0" timeOffset="55311.36">23045 6838,'3'-6,"85"-153,165-227,144-117,191-154,63 61,-627 576,-6 6,-1-1,2 2,36-20,-39 27,-16 6,0 0,1 0,-1 0,0 0,1-1,-1 1,0 0,1 0,-1 0,0 0,1 0,-1 0,0 0,1 0,-1 0,0 0,1 0,-1 1,0-1,1 0,-1 0,0 0,1 0,-1 0,0 1,0-1,1 0,-1 0,0 0,0 1,1-1,-1 0,0 0,0 1,0-1,1 1,-1 3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04T18:05:01.18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233 1,'0'0,"0"1,2 13,2 28,1 33,0 34,-6 34,-5 28,-2 11,1-26</inkml:trace>
  <inkml:trace contextRef="#ctx0" brushRef="#br0" timeOffset="364.15">697 543,'-7'6,"-18"31,-18 38,-16 51,-11 53,-11 43,-7 27,1 5,7-18,12-29,15-37,18-48</inkml:trace>
  <inkml:trace contextRef="#ctx0" brushRef="#br0" timeOffset="830.06">484 1567,'-1'21,"-1"-1,-1 0,0 1,-11 28,6-16,-73 248,9-33,69-232,6-10,-1-6,0 0,-1 0,1-1,0 1,-1 0,1-1,-1 1,1-1,0 0,-1 0,2 0,23-10,189-46,-33 10,-172 44,229-69,-6-20,-205 78,-1-1,32-22,-49 29,0 0,0-1,-1 0,0 0,0-1,-1 0,0 0,7-15,-8 9,-1 1,0-1,-1 0,-1-1,0 1,-2-1,1 0,-2-28,-1 23,-1-1,-1 1,-1-1,-2 1,0 0,-9-25,9 34,0 0,-1 1,-1 0,0 0,0 1,-13-15,17 22,-1 0,0 0,1 1,-1 0,0 0,-1 0,1 0,0 0,-1 1,0 0,1 0,-1 0,0 1,0-1,0 1,0 1,0-1,0 1,0-1,-6 2,3 0,0 1,1-1,-1 2,1-1,-1 1,1 1,0-1,0 1,0 0,1 1,-1-1,1 1,0 0,-6 8,-3 5,1-1,0 2,-20 36,12-10,1 0,2 1,3 1,-18 82,14-23,-6 119,18-90,11 184,5-226</inkml:trace>
  <inkml:trace contextRef="#ctx0" brushRef="#br0" timeOffset="1249.41">2021 485,'0'0,"-5"4,-15 29,-15 40,-15 49,-11 45,-13 31,-13 19,-2-10,6-27,13-39,20-45</inkml:trace>
  <inkml:trace contextRef="#ctx0" brushRef="#br0" timeOffset="1623.12">1373 659,'0'0,"8"16,26 37,29 46,14 36,7 25,-2 15,-7-2,-4-19,-4-26,-9-29,-15-32</inkml:trace>
  <inkml:trace contextRef="#ctx0" brushRef="#br0" timeOffset="2042.91">2223 871,'2'-6,"-1"0,1 0,-1 1,2-1,-1 1,1-1,-1 1,1 0,1 0,6-8,-4 4,10-12,1 0,0 2,2 0,0 1,1 0,35-22,-17 16,1 2,1 2,47-18,-79 35,1-1,0 2,0-1,0 1,0 1,16-1,-22 2,1 0,-1 0,0 1,0-1,0 1,0 0,0 0,0 0,0 0,0 1,0-1,0 1,-1 0,1 0,-1 0,1 0,-1 0,0 0,0 1,0-1,0 1,2 3,0 2,1 1,-2-1,1 1,-1 0,-1 0,0 1,0-1,-1 0,0 1,0 14,-2 5,-2 1,-7 33,0-11,-3-2,-1 0,-3 0,-27 53,29-72,-2 0,-1-1,-1-1,-2-1,-1 0,-1-2,-31 28,49-50,-3 3,0 0,0 0,-15 7,21-13,1 0,-1 0,0 0,1 0,-1-1,1 1,-1-1,0 1,0-1,1 0,-1 0,0 1,0-1,1 0,-1 0,0-1,0 1,1 0,-1-1,0 1,1-1,-1 1,0-1,1 0,-1 0,1 0,-1 0,-1-1,0-2,0 0,0 0,0 0,1 0,0 0,0 0,0-1,0 1,1-1,0 0,0 1,0-1,0-7,0-2,1 0,0 0,3-19,-1 18,1 1,1-1,0 1,1 0,0 1,1-1,11-18,-13 27,-1 0,1-1,0 2,1-1,-1 0,1 1,0 0,9-6,-10 8,-1 0,1 1,0-1,0 1,0 0,0 0,0 0,0 0,0 1,0 0,0-1,0 2,0-1,7 2,-2 0,-1 0,1 2,-1-1,0 1,0 0,0 0,-1 1,1 0,-1 0,9 10,7 9,30 37,-48-55,117 161,32 40,-148-201,0 1,0-1,1-1,0 1,0-1,12 7,-14-9,-1-1,1-1,0 1,0-1,-1 0,1 0,0 0,0 0,0-1,0 0,0 0,7-1,26-8</inkml:trace>
  <inkml:trace contextRef="#ctx0" brushRef="#br0" timeOffset="2447.61">3470 629,'-4'0,"1"1,0-1,-1 1,1 0,0 0,0 0,0 0,0 1,0-1,0 1,-5 3,-27 26,33-29,-15 15,2 0,0 2,0-1,2 2,-14 27,19-33,1 1,1 0,0 1,1-1,1 1,0 0,2 1,-2 25,4-33,1 0,0 1,0-1,1 0,1 1,0-1,0-1,0 1,1 0,0-1,1 0,0 0,0 0,1 0,0-1,10 10,10 7,1-2,1 0,33 18,-20-13,-33-21,0 0,0 1,-1 0,1 1,-2-1,1 1,-1 1,0-1,6 13,-9-15,-1-1,1 1,-1 0,0 0,-1 0,1 0,-1 0,0 1,-1-1,1 0,-1 0,-1 1,1-1,-1 0,0 0,-3 10,0-6,-1 1,0 0,-1-1,0 0,0 0,-1-1,0 1,-1-1,0-1,-13 11,16-15,0 0,0 0,-1 0,0-1,0 0,0 0,0-1,0 1,0-1,-1 0,1-1,-1 0,0 0,1 0,-1-1,0 0,1 0,-1-1,-11-2,4-2,0 0,0-1,1-1,0 0,0 0,1-2,0 1,0-2,1 0,0 0,1-1,-13-17,3 2,2-1,1 0,1-2,-21-50,26 53,2-1,0-1,2 0,-6-49,12 68,0-1,1 1,0 0,1-1,-1 1,2-1,-1 1,1 0,1 0,0 0,0 0,1 0,0 1,0-1,1 1,0 0,1 1,8-10,0 4,0 1,1 1,0 0,19-9,71-32,-66 34,-36 16,163-82,-140 68,-1 0,0-2,-1-1,23-24,-31 26,-4 5</inkml:trace>
  <inkml:trace contextRef="#ctx0" brushRef="#br0" timeOffset="2793.68">3760 755,'0'8,"-5"61,-4 89,9-126,1 0,12 63,-12-90,0 0,0-1,0 1,1 0,0-1,0 1,0-1,1 0,-1 0,1 0,0 0,0 0,1 0,-1-1,1 0,-1 1,9 4,-7-6,0 0,1 0,-1 0,0 0,1-1,-1 0,1 0,0-1,-1 1,1-1,0 0,-1-1,1 0,-1 1,7-3,3-1,-1-1,0 0,-1 0,1-2,14-8,-21 11,0-1,-1 1,0-1,0 0,0-1,0 1,-1-1,0-1,0 1,-1 0,6-10,-10 13,1 0,0 1,-1-1,1 0,-1 0,0 1,0-1,0 0,0 0,0 1,-1-1,1 0,-1 0,0 1,0-1,0 1,0-1,0 1,-1-1,1 1,-1-1,1 1,-1 0,0 0,0 0,0 0,-2-2,-8-6,1 1,-1 0,-21-11,31 18,-41-21,17 8,-31-21,49 29,-1 0,1 0,1 0,0-1,0 0,0-1,-7-11,4 1,1 0,1-1,1 0,0 0,1 0,-3-28,4 5</inkml:trace>
  <inkml:trace contextRef="#ctx0" brushRef="#br0" timeOffset="3338.23">4262 803,'11'14,"0"0,-1 0,-1 1,-1 1,11 24,-19-40,12 29,-1-1,-1 2,-2-1,-1 1,-2 1,0-1,-1 33,0-65,5-10,11-21,-3 3,-2 3,0 0,-2-1,-1-1,16-56,-27 79,0-1,0 1,-1 0,0 0,0 0,-1 0,0 0,0 0,0 0,-1 0,1 0,-2 0,1 1,0-1,-1 1,0-1,-1 1,1 0,-5-4,-2-2,-1 0,-1 1,0 0,0 1,0 1,-21-11,27 15,10 3,14 7,8 13,-1 0,-1 1,-1 2,22 24,-27-25,2-1,0 0,1-2,1-1,46 29,-54-40,-1 0,1-1,0 0,0-1,0 0,0-1,1-1,0 0,28-1,-19-4</inkml:trace>
  <inkml:trace contextRef="#ctx0" brushRef="#br0" timeOffset="3725.99">4996 891,'0'0,"-1"-4,-5-5,-8-10,-15-10,-14-6,-12-1,-5 4,-1 7,2 9,4 6,6 6,8 4,10 3</inkml:trace>
  <inkml:trace contextRef="#ctx0" brushRef="#br0" timeOffset="4117.7">5325 513,'498'-37,"-222"-5,-282 42,1 0</inkml:trace>
  <inkml:trace contextRef="#ctx0" brushRef="#br0" timeOffset="4118.7">5277 1075,'4'-1,"1"1,-1-1,0 0,0 0,8-3,5-2,585-112,-589 116,196-27,-156 24,0 3,53 4,-94 0,-13-2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69CD-CFFC-4174-96C1-5C4983A700F8}">
  <dimension ref="B1:AD55"/>
  <sheetViews>
    <sheetView topLeftCell="E18" workbookViewId="0">
      <selection activeCell="L22" sqref="L22"/>
    </sheetView>
  </sheetViews>
  <sheetFormatPr defaultRowHeight="15.5" x14ac:dyDescent="0.35"/>
  <cols>
    <col min="1" max="1" width="4.08984375" style="15" customWidth="1"/>
    <col min="2" max="2" width="30.54296875" style="15" customWidth="1"/>
    <col min="3" max="3" width="12.7265625" style="15" customWidth="1"/>
    <col min="4" max="4" width="26.54296875" style="15" customWidth="1"/>
    <col min="5" max="5" width="16.1796875" style="15" customWidth="1"/>
    <col min="6" max="8" width="8.7265625" style="15"/>
    <col min="9" max="9" width="16.08984375" style="15" customWidth="1"/>
    <col min="10" max="10" width="12.08984375" style="15" bestFit="1" customWidth="1"/>
    <col min="11" max="11" width="17" style="15" customWidth="1"/>
    <col min="12" max="12" width="12.08984375" style="15" bestFit="1" customWidth="1"/>
    <col min="13" max="15" width="8.7265625" style="15"/>
    <col min="16" max="16" width="30.90625" style="15" bestFit="1" customWidth="1"/>
    <col min="17" max="17" width="10.36328125" style="15" customWidth="1"/>
    <col min="18" max="18" width="10.81640625" style="15" customWidth="1"/>
    <col min="19" max="21" width="8.7265625" style="15"/>
    <col min="22" max="22" width="42.36328125" style="15" bestFit="1" customWidth="1"/>
    <col min="23" max="23" width="11" style="15" customWidth="1"/>
    <col min="24" max="24" width="11.453125" style="15" hidden="1" customWidth="1"/>
    <col min="25" max="27" width="8.7265625" style="15"/>
    <col min="28" max="28" width="34.6328125" style="15" bestFit="1" customWidth="1"/>
    <col min="29" max="29" width="12.08984375" style="15" bestFit="1" customWidth="1"/>
    <col min="30" max="30" width="11" style="15" bestFit="1" customWidth="1"/>
    <col min="31" max="16384" width="8.7265625" style="15"/>
  </cols>
  <sheetData>
    <row r="1" spans="2:30" x14ac:dyDescent="0.35">
      <c r="B1" s="60" t="s">
        <v>384</v>
      </c>
      <c r="AC1" s="15">
        <v>2024</v>
      </c>
    </row>
    <row r="2" spans="2:30" ht="16" thickBot="1" x14ac:dyDescent="0.4">
      <c r="B2" s="15" t="s">
        <v>385</v>
      </c>
      <c r="P2" s="15" t="s">
        <v>454</v>
      </c>
      <c r="V2" s="16" t="s">
        <v>482</v>
      </c>
      <c r="W2" s="15">
        <v>2025</v>
      </c>
      <c r="X2" s="15">
        <v>2024</v>
      </c>
      <c r="AC2" s="15" t="s">
        <v>119</v>
      </c>
      <c r="AD2" s="15" t="s">
        <v>120</v>
      </c>
    </row>
    <row r="3" spans="2:30" ht="16" thickBot="1" x14ac:dyDescent="0.4">
      <c r="B3" s="15" t="s">
        <v>386</v>
      </c>
      <c r="I3" s="80"/>
      <c r="J3" s="80" t="s">
        <v>51</v>
      </c>
      <c r="K3" s="80"/>
      <c r="L3" s="80"/>
      <c r="Q3" s="69" t="s">
        <v>389</v>
      </c>
      <c r="R3" s="69" t="s">
        <v>389</v>
      </c>
      <c r="W3" s="69" t="s">
        <v>389</v>
      </c>
      <c r="X3" s="69" t="s">
        <v>389</v>
      </c>
      <c r="AC3" s="15" t="s">
        <v>389</v>
      </c>
      <c r="AD3" s="15" t="s">
        <v>389</v>
      </c>
    </row>
    <row r="4" spans="2:30" x14ac:dyDescent="0.35">
      <c r="I4" s="78" t="s">
        <v>451</v>
      </c>
      <c r="J4" s="81">
        <f>D28</f>
        <v>67200</v>
      </c>
      <c r="K4" s="15" t="s">
        <v>139</v>
      </c>
      <c r="L4" s="82">
        <f>C10</f>
        <v>836400</v>
      </c>
      <c r="P4" s="15" t="s">
        <v>455</v>
      </c>
      <c r="R4" s="85">
        <f>J6</f>
        <v>843600</v>
      </c>
      <c r="V4" s="16" t="s">
        <v>483</v>
      </c>
      <c r="AB4" s="15" t="s">
        <v>483</v>
      </c>
      <c r="AC4" s="1"/>
      <c r="AD4" s="1"/>
    </row>
    <row r="5" spans="2:30" x14ac:dyDescent="0.35">
      <c r="C5" s="61" t="s">
        <v>387</v>
      </c>
      <c r="I5" s="78"/>
      <c r="J5" s="79"/>
      <c r="P5" s="84" t="s">
        <v>456</v>
      </c>
      <c r="Q5" s="84"/>
      <c r="V5" s="15" t="s">
        <v>260</v>
      </c>
      <c r="W5" s="82">
        <f>C26</f>
        <v>25200</v>
      </c>
      <c r="X5" s="82">
        <f>D26</f>
        <v>33600</v>
      </c>
      <c r="AB5" s="15" t="s">
        <v>260</v>
      </c>
      <c r="AC5" s="1">
        <v>33600</v>
      </c>
      <c r="AD5" s="1"/>
    </row>
    <row r="6" spans="2:30" x14ac:dyDescent="0.35">
      <c r="C6" s="62" t="s">
        <v>388</v>
      </c>
      <c r="I6" s="78" t="s">
        <v>453</v>
      </c>
      <c r="J6" s="83">
        <f>910800-67200</f>
        <v>843600</v>
      </c>
      <c r="P6" s="16" t="s">
        <v>457</v>
      </c>
      <c r="V6" s="15" t="s">
        <v>484</v>
      </c>
      <c r="W6" s="82">
        <f>C27</f>
        <v>71400</v>
      </c>
      <c r="X6" s="15">
        <v>72000</v>
      </c>
      <c r="AB6" s="15" t="s">
        <v>484</v>
      </c>
      <c r="AC6" s="1">
        <v>72000</v>
      </c>
      <c r="AD6" s="1"/>
    </row>
    <row r="7" spans="2:30" ht="16" thickBot="1" x14ac:dyDescent="0.4">
      <c r="I7" s="78"/>
      <c r="J7" s="79"/>
      <c r="P7" s="15" t="s">
        <v>458</v>
      </c>
      <c r="Q7" s="82">
        <f>D30</f>
        <v>75600</v>
      </c>
      <c r="V7" s="16" t="s">
        <v>485</v>
      </c>
      <c r="W7" s="86">
        <f>SUM(W5:W6)</f>
        <v>96600</v>
      </c>
      <c r="X7" s="86">
        <f>SUM(X5:X6)</f>
        <v>105600</v>
      </c>
      <c r="AB7" s="15" t="s">
        <v>487</v>
      </c>
      <c r="AC7" s="1">
        <v>75600</v>
      </c>
      <c r="AD7" s="1"/>
    </row>
    <row r="8" spans="2:30" x14ac:dyDescent="0.35">
      <c r="B8" s="63" t="s">
        <v>65</v>
      </c>
      <c r="C8" s="71" t="s">
        <v>1</v>
      </c>
      <c r="D8" s="63" t="s">
        <v>0</v>
      </c>
      <c r="E8" s="69" t="s">
        <v>389</v>
      </c>
      <c r="I8" s="78"/>
      <c r="J8" s="79"/>
      <c r="K8" s="15" t="s">
        <v>452</v>
      </c>
      <c r="L8" s="82">
        <f>C28</f>
        <v>74400</v>
      </c>
      <c r="P8" s="15" t="s">
        <v>459</v>
      </c>
      <c r="Q8" s="85">
        <f>L15</f>
        <v>588000</v>
      </c>
      <c r="AB8" s="15" t="s">
        <v>139</v>
      </c>
      <c r="AC8" s="1">
        <v>9600</v>
      </c>
      <c r="AD8" s="1"/>
    </row>
    <row r="9" spans="2:30" x14ac:dyDescent="0.35">
      <c r="B9" s="64" t="s">
        <v>390</v>
      </c>
      <c r="C9" s="72">
        <v>9600</v>
      </c>
      <c r="D9" s="64" t="s">
        <v>391</v>
      </c>
      <c r="E9" s="67">
        <v>177600</v>
      </c>
      <c r="I9" s="78"/>
      <c r="J9" s="82">
        <f>SUM(J4:J8)</f>
        <v>910800</v>
      </c>
      <c r="L9" s="82">
        <f>SUM(L4:L8)</f>
        <v>910800</v>
      </c>
      <c r="P9" s="15" t="s">
        <v>460</v>
      </c>
      <c r="Q9" s="82">
        <f>-C30</f>
        <v>-73200</v>
      </c>
      <c r="R9" s="86">
        <f>SUM(Q7:Q9)</f>
        <v>590400</v>
      </c>
      <c r="V9" s="16" t="s">
        <v>486</v>
      </c>
      <c r="AB9" s="15" t="s">
        <v>488</v>
      </c>
      <c r="AC9" s="1">
        <v>1200</v>
      </c>
      <c r="AD9" s="1"/>
    </row>
    <row r="10" spans="2:30" x14ac:dyDescent="0.35">
      <c r="B10" s="64" t="s">
        <v>392</v>
      </c>
      <c r="C10" s="72">
        <v>836400</v>
      </c>
      <c r="D10" s="64" t="s">
        <v>356</v>
      </c>
      <c r="E10" s="67">
        <v>584400</v>
      </c>
      <c r="I10" s="78"/>
      <c r="P10" s="16" t="s">
        <v>462</v>
      </c>
      <c r="Q10" s="16"/>
      <c r="R10" s="87">
        <f>R4-R9</f>
        <v>253200</v>
      </c>
      <c r="V10" s="15" t="s">
        <v>487</v>
      </c>
      <c r="W10" s="82">
        <f>C30</f>
        <v>73200</v>
      </c>
      <c r="X10" s="82">
        <f>D30</f>
        <v>75600</v>
      </c>
      <c r="AB10" s="15" t="s">
        <v>51</v>
      </c>
      <c r="AC10" s="1">
        <v>67200</v>
      </c>
      <c r="AD10" s="1"/>
    </row>
    <row r="11" spans="2:30" x14ac:dyDescent="0.35">
      <c r="B11" s="64" t="s">
        <v>65</v>
      </c>
      <c r="C11" s="66" t="s">
        <v>0</v>
      </c>
      <c r="D11" s="64" t="s">
        <v>107</v>
      </c>
      <c r="E11" s="67">
        <v>18000</v>
      </c>
      <c r="P11" s="16" t="s">
        <v>463</v>
      </c>
      <c r="R11" s="15">
        <v>0</v>
      </c>
      <c r="V11" s="15" t="s">
        <v>139</v>
      </c>
      <c r="W11" s="82">
        <f>E18</f>
        <v>22800</v>
      </c>
      <c r="X11" s="82">
        <f>C9</f>
        <v>9600</v>
      </c>
      <c r="AB11" s="91" t="s">
        <v>493</v>
      </c>
      <c r="AC11" s="92"/>
      <c r="AD11" s="92">
        <v>224400</v>
      </c>
    </row>
    <row r="12" spans="2:30" ht="16" thickBot="1" x14ac:dyDescent="0.4">
      <c r="B12" s="64" t="s">
        <v>65</v>
      </c>
      <c r="C12" s="66" t="s">
        <v>0</v>
      </c>
      <c r="D12" s="64" t="s">
        <v>393</v>
      </c>
      <c r="E12" s="67">
        <v>7200</v>
      </c>
      <c r="I12" s="80"/>
      <c r="J12" s="80" t="s">
        <v>356</v>
      </c>
      <c r="K12" s="80"/>
      <c r="L12" s="80"/>
      <c r="P12" s="15" t="s">
        <v>478</v>
      </c>
      <c r="R12" s="87">
        <f>SUM(R10:R11)</f>
        <v>253200</v>
      </c>
      <c r="V12" s="15" t="s">
        <v>488</v>
      </c>
      <c r="W12" s="82">
        <f>L44</f>
        <v>2400</v>
      </c>
      <c r="X12" s="82">
        <f>D32</f>
        <v>1200</v>
      </c>
      <c r="AB12" s="15" t="s">
        <v>398</v>
      </c>
      <c r="AC12" s="1"/>
      <c r="AD12" s="1"/>
    </row>
    <row r="13" spans="2:30" x14ac:dyDescent="0.35">
      <c r="B13" s="64" t="s">
        <v>65</v>
      </c>
      <c r="C13" s="66" t="s">
        <v>0</v>
      </c>
      <c r="D13" s="64" t="s">
        <v>394</v>
      </c>
      <c r="E13" s="67">
        <v>2400</v>
      </c>
      <c r="I13" s="78"/>
      <c r="J13" s="81"/>
      <c r="K13" s="15" t="s">
        <v>451</v>
      </c>
      <c r="L13" s="82">
        <f>D29</f>
        <v>32400</v>
      </c>
      <c r="V13" s="15" t="s">
        <v>51</v>
      </c>
      <c r="W13" s="82">
        <f>L8-J26</f>
        <v>70680</v>
      </c>
      <c r="X13" s="82">
        <f>D28</f>
        <v>67200</v>
      </c>
      <c r="AB13" s="15" t="s">
        <v>481</v>
      </c>
      <c r="AC13" s="1"/>
      <c r="AD13" s="1"/>
    </row>
    <row r="14" spans="2:30" x14ac:dyDescent="0.35">
      <c r="B14" s="64" t="s">
        <v>65</v>
      </c>
      <c r="C14" s="66" t="s">
        <v>0</v>
      </c>
      <c r="D14" s="64" t="s">
        <v>395</v>
      </c>
      <c r="E14" s="67">
        <v>1200</v>
      </c>
      <c r="I14" s="78" t="s">
        <v>139</v>
      </c>
      <c r="J14" s="81">
        <f>E10</f>
        <v>584400</v>
      </c>
      <c r="V14" s="16" t="s">
        <v>489</v>
      </c>
      <c r="W14" s="86">
        <f>SUM(W10:W13)</f>
        <v>169080</v>
      </c>
      <c r="X14" s="86">
        <f>SUM(X10:X13)</f>
        <v>153600</v>
      </c>
      <c r="AB14" s="15" t="s">
        <v>356</v>
      </c>
      <c r="AC14" s="1"/>
      <c r="AD14" s="1">
        <v>32400</v>
      </c>
    </row>
    <row r="15" spans="2:30" x14ac:dyDescent="0.35">
      <c r="B15" s="64" t="s">
        <v>65</v>
      </c>
      <c r="C15" s="66" t="s">
        <v>0</v>
      </c>
      <c r="D15" s="64" t="s">
        <v>396</v>
      </c>
      <c r="E15" s="67">
        <v>2400</v>
      </c>
      <c r="I15" s="78"/>
      <c r="J15" s="83"/>
      <c r="K15" s="15" t="s">
        <v>461</v>
      </c>
      <c r="L15" s="1">
        <f>620400-32400</f>
        <v>588000</v>
      </c>
      <c r="P15" s="15" t="s">
        <v>466</v>
      </c>
      <c r="V15" s="16" t="s">
        <v>490</v>
      </c>
      <c r="W15" s="86">
        <f>SUM(W14,W7)</f>
        <v>265680</v>
      </c>
      <c r="X15" s="86">
        <f>SUM(X14,X7)</f>
        <v>259200</v>
      </c>
      <c r="AB15" s="15" t="s">
        <v>468</v>
      </c>
      <c r="AC15" s="1"/>
      <c r="AD15" s="1">
        <v>2400</v>
      </c>
    </row>
    <row r="16" spans="2:30" x14ac:dyDescent="0.35">
      <c r="B16" s="64" t="s">
        <v>65</v>
      </c>
      <c r="C16" s="66" t="s">
        <v>0</v>
      </c>
      <c r="D16" s="64" t="s">
        <v>397</v>
      </c>
      <c r="E16" s="67">
        <v>12000</v>
      </c>
      <c r="I16" s="78"/>
      <c r="J16" s="79"/>
      <c r="P16" s="15" t="s">
        <v>467</v>
      </c>
      <c r="Q16" s="15">
        <v>3720</v>
      </c>
      <c r="AC16" s="1"/>
      <c r="AD16" s="1"/>
    </row>
    <row r="17" spans="2:30" x14ac:dyDescent="0.35">
      <c r="B17" s="64" t="s">
        <v>65</v>
      </c>
      <c r="C17" s="66" t="s">
        <v>0</v>
      </c>
      <c r="D17" s="64" t="s">
        <v>398</v>
      </c>
      <c r="E17" s="67">
        <v>18000</v>
      </c>
      <c r="I17" s="15" t="s">
        <v>452</v>
      </c>
      <c r="J17" s="81">
        <f>C29</f>
        <v>36000</v>
      </c>
      <c r="L17" s="82"/>
      <c r="P17" s="15" t="s">
        <v>470</v>
      </c>
      <c r="Q17" s="15">
        <v>7800</v>
      </c>
      <c r="V17" s="16" t="s">
        <v>491</v>
      </c>
      <c r="AC17" s="1">
        <f>SUM(AC5:AC16)</f>
        <v>259200</v>
      </c>
      <c r="AD17" s="1">
        <f>SUM(AD5:AD16)</f>
        <v>259200</v>
      </c>
    </row>
    <row r="18" spans="2:30" ht="15" customHeight="1" x14ac:dyDescent="0.35">
      <c r="B18" s="64" t="s">
        <v>65</v>
      </c>
      <c r="C18" s="66" t="s">
        <v>399</v>
      </c>
      <c r="D18" s="68" t="s">
        <v>400</v>
      </c>
      <c r="E18" s="67">
        <v>22800</v>
      </c>
      <c r="I18" s="78"/>
      <c r="J18" s="82">
        <f>SUM(J13:J17)</f>
        <v>620400</v>
      </c>
      <c r="L18" s="82">
        <f>SUM(L13:L17)</f>
        <v>620400</v>
      </c>
      <c r="P18" s="15" t="s">
        <v>472</v>
      </c>
      <c r="Q18" s="15">
        <v>16800</v>
      </c>
      <c r="V18" s="16" t="s">
        <v>492</v>
      </c>
    </row>
    <row r="19" spans="2:30" x14ac:dyDescent="0.35">
      <c r="B19" s="64" t="s">
        <v>65</v>
      </c>
      <c r="C19" s="70">
        <f>SUM(C9:C18)</f>
        <v>846000</v>
      </c>
      <c r="E19" s="70">
        <v>846000</v>
      </c>
      <c r="P19" s="15" t="s">
        <v>476</v>
      </c>
      <c r="Q19" s="15">
        <v>12600</v>
      </c>
      <c r="V19" s="15" t="s">
        <v>493</v>
      </c>
      <c r="W19" s="15">
        <v>224400</v>
      </c>
      <c r="X19" s="15">
        <v>224400</v>
      </c>
    </row>
    <row r="20" spans="2:30" x14ac:dyDescent="0.35">
      <c r="P20" s="15" t="s">
        <v>477</v>
      </c>
      <c r="Q20" s="82">
        <f>D26-C26</f>
        <v>8400</v>
      </c>
      <c r="V20" s="15" t="s">
        <v>398</v>
      </c>
      <c r="W20" s="82">
        <f>-E17</f>
        <v>-18000</v>
      </c>
      <c r="X20" s="15">
        <v>0</v>
      </c>
    </row>
    <row r="21" spans="2:30" ht="16" thickBot="1" x14ac:dyDescent="0.4">
      <c r="B21" s="73" t="s">
        <v>20</v>
      </c>
      <c r="I21" s="80"/>
      <c r="J21" s="80" t="s">
        <v>464</v>
      </c>
      <c r="K21" s="80"/>
      <c r="L21" s="80"/>
      <c r="P21" s="64" t="s">
        <v>391</v>
      </c>
      <c r="Q21" s="67">
        <v>177600</v>
      </c>
      <c r="V21" s="16" t="s">
        <v>494</v>
      </c>
    </row>
    <row r="22" spans="2:30" x14ac:dyDescent="0.35">
      <c r="B22" s="15" t="s">
        <v>410</v>
      </c>
      <c r="I22" s="78"/>
      <c r="J22" s="81"/>
      <c r="K22" s="15" t="s">
        <v>451</v>
      </c>
      <c r="L22" s="82">
        <v>0</v>
      </c>
      <c r="P22" s="64" t="s">
        <v>394</v>
      </c>
      <c r="Q22" s="67">
        <v>2400</v>
      </c>
      <c r="V22" s="15" t="s">
        <v>481</v>
      </c>
      <c r="W22" s="85">
        <f>R27</f>
        <v>20280</v>
      </c>
      <c r="X22" s="15">
        <v>0</v>
      </c>
    </row>
    <row r="23" spans="2:30" x14ac:dyDescent="0.35">
      <c r="I23" s="78"/>
      <c r="J23" s="81"/>
      <c r="P23" s="64" t="s">
        <v>395</v>
      </c>
      <c r="Q23" s="67">
        <v>1200</v>
      </c>
      <c r="V23" s="16" t="s">
        <v>495</v>
      </c>
      <c r="W23" s="87">
        <f>SUM(W19:W22)</f>
        <v>226680</v>
      </c>
      <c r="X23" s="87">
        <f>SUM(X19:X22)</f>
        <v>224400</v>
      </c>
    </row>
    <row r="24" spans="2:30" x14ac:dyDescent="0.35">
      <c r="C24" s="74">
        <v>2025</v>
      </c>
      <c r="D24" s="74">
        <v>2024</v>
      </c>
      <c r="I24" s="78"/>
      <c r="J24" s="83"/>
      <c r="K24" s="15" t="s">
        <v>465</v>
      </c>
      <c r="L24" s="1">
        <v>3720</v>
      </c>
      <c r="P24" s="64" t="s">
        <v>396</v>
      </c>
      <c r="Q24" s="67">
        <v>2400</v>
      </c>
      <c r="R24" s="1">
        <f>-SUM(Q16:Q24)</f>
        <v>-232920</v>
      </c>
    </row>
    <row r="25" spans="2:30" x14ac:dyDescent="0.35">
      <c r="B25" s="74" t="s">
        <v>0</v>
      </c>
      <c r="C25" s="74" t="s">
        <v>1</v>
      </c>
      <c r="D25" s="74" t="s">
        <v>1</v>
      </c>
      <c r="I25" s="78"/>
      <c r="J25" s="79"/>
      <c r="P25" s="16" t="s">
        <v>479</v>
      </c>
      <c r="R25" s="87">
        <f>SUM(R12:R24)</f>
        <v>20280</v>
      </c>
      <c r="V25" s="16" t="s">
        <v>496</v>
      </c>
    </row>
    <row r="26" spans="2:30" x14ac:dyDescent="0.35">
      <c r="B26" s="64" t="s">
        <v>401</v>
      </c>
      <c r="C26" s="65">
        <v>25200</v>
      </c>
      <c r="D26" s="65">
        <v>33600</v>
      </c>
      <c r="E26" s="90">
        <f>D26-C26</f>
        <v>8400</v>
      </c>
      <c r="F26" s="88"/>
      <c r="G26" s="77"/>
      <c r="I26" s="15" t="s">
        <v>452</v>
      </c>
      <c r="J26" s="81">
        <f>5%*74400</f>
        <v>3720</v>
      </c>
      <c r="L26" s="82"/>
      <c r="P26" s="15" t="s">
        <v>480</v>
      </c>
      <c r="R26" s="15">
        <v>0</v>
      </c>
    </row>
    <row r="27" spans="2:30" x14ac:dyDescent="0.35">
      <c r="B27" s="64" t="s">
        <v>402</v>
      </c>
      <c r="C27" s="65">
        <v>71400</v>
      </c>
      <c r="D27" s="65">
        <v>72000</v>
      </c>
      <c r="F27" s="89"/>
      <c r="G27" s="78"/>
      <c r="I27" s="78"/>
      <c r="J27" s="82">
        <f>SUM(J22:J26)</f>
        <v>3720</v>
      </c>
      <c r="L27" s="82">
        <f>SUM(L22:L26)</f>
        <v>3720</v>
      </c>
      <c r="P27" s="16" t="s">
        <v>481</v>
      </c>
      <c r="Q27" s="16"/>
      <c r="R27" s="87">
        <f>SUM(R25:R26)</f>
        <v>20280</v>
      </c>
    </row>
    <row r="28" spans="2:30" x14ac:dyDescent="0.35">
      <c r="B28" s="64" t="s">
        <v>403</v>
      </c>
      <c r="C28" s="65">
        <v>74400</v>
      </c>
      <c r="D28" s="65">
        <v>67200</v>
      </c>
      <c r="F28" s="89"/>
      <c r="G28" s="78"/>
      <c r="P28" s="64"/>
      <c r="R28" s="67"/>
      <c r="V28" s="16" t="s">
        <v>497</v>
      </c>
    </row>
    <row r="29" spans="2:30" x14ac:dyDescent="0.35">
      <c r="B29" s="64" t="s">
        <v>404</v>
      </c>
      <c r="C29" s="65">
        <v>36000</v>
      </c>
      <c r="D29" s="65">
        <v>32400</v>
      </c>
      <c r="F29" s="89"/>
      <c r="G29" s="78"/>
      <c r="P29" s="64"/>
      <c r="R29" s="67"/>
      <c r="V29" s="15" t="s">
        <v>356</v>
      </c>
      <c r="W29" s="82">
        <f>C29</f>
        <v>36000</v>
      </c>
      <c r="X29" s="82">
        <f>D29</f>
        <v>32400</v>
      </c>
    </row>
    <row r="30" spans="2:30" ht="16" thickBot="1" x14ac:dyDescent="0.4">
      <c r="B30" s="64" t="s">
        <v>405</v>
      </c>
      <c r="C30" s="65">
        <v>73200</v>
      </c>
      <c r="D30" s="65">
        <v>75600</v>
      </c>
      <c r="F30" s="89"/>
      <c r="G30" s="78"/>
      <c r="I30" s="80"/>
      <c r="J30" s="80" t="s">
        <v>468</v>
      </c>
      <c r="K30" s="80"/>
      <c r="L30" s="80"/>
      <c r="V30" s="15" t="s">
        <v>468</v>
      </c>
      <c r="W30" s="82">
        <f>J35</f>
        <v>3000</v>
      </c>
      <c r="X30" s="82">
        <f>D31</f>
        <v>2400</v>
      </c>
    </row>
    <row r="31" spans="2:30" x14ac:dyDescent="0.35">
      <c r="B31" s="64" t="s">
        <v>406</v>
      </c>
      <c r="C31" s="65">
        <v>3000</v>
      </c>
      <c r="D31" s="65">
        <v>2400</v>
      </c>
      <c r="F31" s="89"/>
      <c r="G31" s="78"/>
      <c r="I31" s="78" t="s">
        <v>139</v>
      </c>
      <c r="J31" s="81">
        <v>7200</v>
      </c>
      <c r="K31" s="15" t="s">
        <v>451</v>
      </c>
      <c r="L31" s="82">
        <f>D31</f>
        <v>2400</v>
      </c>
      <c r="V31" s="16" t="s">
        <v>498</v>
      </c>
      <c r="W31" s="86">
        <f>SUM(W29:W30)</f>
        <v>39000</v>
      </c>
      <c r="X31" s="86">
        <f>SUM(X29:X30)</f>
        <v>34800</v>
      </c>
    </row>
    <row r="32" spans="2:30" x14ac:dyDescent="0.35">
      <c r="B32" s="64" t="s">
        <v>407</v>
      </c>
      <c r="C32" s="65">
        <v>2400</v>
      </c>
      <c r="D32" s="65">
        <v>1200</v>
      </c>
      <c r="I32" s="78"/>
      <c r="J32" s="81"/>
    </row>
    <row r="33" spans="2:24" x14ac:dyDescent="0.35">
      <c r="I33" s="78"/>
      <c r="J33" s="83"/>
      <c r="K33" s="15" t="s">
        <v>469</v>
      </c>
      <c r="L33" s="1">
        <v>7800</v>
      </c>
      <c r="V33" s="16" t="s">
        <v>499</v>
      </c>
      <c r="W33" s="86">
        <f>SUM(W25,W31)</f>
        <v>39000</v>
      </c>
      <c r="X33" s="86">
        <f>SUM(X25,X31)</f>
        <v>34800</v>
      </c>
    </row>
    <row r="34" spans="2:24" x14ac:dyDescent="0.35">
      <c r="B34" s="15" t="s">
        <v>411</v>
      </c>
      <c r="I34" s="78"/>
      <c r="J34" s="79"/>
      <c r="V34" s="16" t="s">
        <v>500</v>
      </c>
      <c r="W34" s="86">
        <f>SUM(W33,W23)</f>
        <v>265680</v>
      </c>
      <c r="X34" s="86">
        <f>SUM(X33,X23)</f>
        <v>259200</v>
      </c>
    </row>
    <row r="35" spans="2:24" x14ac:dyDescent="0.35">
      <c r="I35" s="15" t="s">
        <v>452</v>
      </c>
      <c r="J35" s="81">
        <v>3000</v>
      </c>
      <c r="L35" s="82"/>
    </row>
    <row r="36" spans="2:24" x14ac:dyDescent="0.35">
      <c r="B36" s="16" t="s">
        <v>27</v>
      </c>
      <c r="I36" s="78"/>
      <c r="J36" s="82">
        <f>SUM(J31:J35)</f>
        <v>10200</v>
      </c>
      <c r="L36" s="82">
        <f>SUM(L31:L35)</f>
        <v>10200</v>
      </c>
      <c r="V36" s="15" t="s">
        <v>501</v>
      </c>
      <c r="W36" s="82">
        <f>W15-W34</f>
        <v>0</v>
      </c>
      <c r="X36" s="82">
        <f>X15-X34</f>
        <v>0</v>
      </c>
    </row>
    <row r="37" spans="2:24" x14ac:dyDescent="0.35">
      <c r="B37" s="15" t="s">
        <v>408</v>
      </c>
      <c r="F37" s="15" t="s">
        <v>85</v>
      </c>
    </row>
    <row r="38" spans="2:24" x14ac:dyDescent="0.35">
      <c r="B38" s="15" t="s">
        <v>0</v>
      </c>
    </row>
    <row r="39" spans="2:24" ht="16" thickBot="1" x14ac:dyDescent="0.4">
      <c r="B39" s="15" t="s">
        <v>409</v>
      </c>
      <c r="F39" s="15" t="s">
        <v>85</v>
      </c>
      <c r="I39" s="80"/>
      <c r="J39" s="80" t="s">
        <v>471</v>
      </c>
      <c r="K39" s="80"/>
      <c r="L39" s="80"/>
    </row>
    <row r="40" spans="2:24" x14ac:dyDescent="0.35">
      <c r="I40" s="78" t="s">
        <v>451</v>
      </c>
      <c r="J40" s="81">
        <f>D32</f>
        <v>1200</v>
      </c>
      <c r="L40" s="82"/>
    </row>
    <row r="41" spans="2:24" x14ac:dyDescent="0.35">
      <c r="I41" s="78" t="s">
        <v>139</v>
      </c>
      <c r="J41" s="79">
        <v>18000</v>
      </c>
    </row>
    <row r="42" spans="2:24" x14ac:dyDescent="0.35">
      <c r="I42" s="78"/>
      <c r="J42" s="83"/>
      <c r="K42" s="15" t="s">
        <v>469</v>
      </c>
      <c r="L42" s="15">
        <v>16800</v>
      </c>
    </row>
    <row r="43" spans="2:24" x14ac:dyDescent="0.35">
      <c r="I43" s="78"/>
      <c r="J43" s="79"/>
    </row>
    <row r="44" spans="2:24" x14ac:dyDescent="0.35">
      <c r="I44" s="78"/>
      <c r="J44" s="79"/>
      <c r="K44" s="15" t="s">
        <v>452</v>
      </c>
      <c r="L44" s="82">
        <v>2400</v>
      </c>
    </row>
    <row r="45" spans="2:24" x14ac:dyDescent="0.35">
      <c r="I45" s="78"/>
      <c r="J45" s="82">
        <f>SUM(J40:J44)</f>
        <v>19200</v>
      </c>
      <c r="L45" s="82">
        <f>SUM(L40:L44)</f>
        <v>19200</v>
      </c>
    </row>
    <row r="49" spans="9:12" ht="16" thickBot="1" x14ac:dyDescent="0.4">
      <c r="I49" s="80"/>
      <c r="J49" s="80" t="s">
        <v>473</v>
      </c>
      <c r="K49" s="80"/>
      <c r="L49" s="80"/>
    </row>
    <row r="50" spans="9:12" x14ac:dyDescent="0.35">
      <c r="I50" s="78" t="s">
        <v>451</v>
      </c>
      <c r="J50" s="81">
        <f>D27</f>
        <v>72000</v>
      </c>
      <c r="L50" s="82"/>
    </row>
    <row r="51" spans="9:12" x14ac:dyDescent="0.35">
      <c r="I51" s="78" t="s">
        <v>475</v>
      </c>
      <c r="J51" s="79">
        <v>12000</v>
      </c>
      <c r="K51" s="15" t="s">
        <v>474</v>
      </c>
      <c r="L51" s="15">
        <v>12600</v>
      </c>
    </row>
    <row r="52" spans="9:12" x14ac:dyDescent="0.35">
      <c r="I52" s="78"/>
      <c r="J52" s="83"/>
    </row>
    <row r="53" spans="9:12" x14ac:dyDescent="0.35">
      <c r="I53" s="78"/>
      <c r="J53" s="79"/>
    </row>
    <row r="54" spans="9:12" x14ac:dyDescent="0.35">
      <c r="I54" s="78"/>
      <c r="J54" s="79"/>
      <c r="K54" s="15" t="s">
        <v>452</v>
      </c>
      <c r="L54" s="82">
        <v>71400</v>
      </c>
    </row>
    <row r="55" spans="9:12" x14ac:dyDescent="0.35">
      <c r="I55" s="78"/>
      <c r="J55" s="82">
        <f>SUM(J50:J54)</f>
        <v>84000</v>
      </c>
      <c r="L55" s="82">
        <f>SUM(L50:L54)</f>
        <v>84000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8E2B-521C-4D26-A81B-C67C4349BACE}">
  <dimension ref="B1:AU597"/>
  <sheetViews>
    <sheetView topLeftCell="A75" workbookViewId="0">
      <selection activeCell="K92" sqref="A80:K92"/>
    </sheetView>
  </sheetViews>
  <sheetFormatPr defaultColWidth="17.90625" defaultRowHeight="15.5" x14ac:dyDescent="0.35"/>
  <cols>
    <col min="1" max="1" width="5.26953125" style="15" customWidth="1"/>
    <col min="2" max="2" width="46.1796875" style="15" customWidth="1"/>
    <col min="3" max="3" width="1.1796875" style="98" customWidth="1"/>
    <col min="4" max="4" width="19.54296875" style="40" bestFit="1" customWidth="1"/>
    <col min="5" max="5" width="15.36328125" style="40" bestFit="1" customWidth="1"/>
    <col min="6" max="6" width="0.90625" style="94" hidden="1" customWidth="1"/>
    <col min="7" max="7" width="16.81640625" style="40" bestFit="1" customWidth="1"/>
    <col min="8" max="8" width="9.7265625" style="15" bestFit="1" customWidth="1"/>
    <col min="9" max="9" width="1.36328125" style="98" hidden="1" customWidth="1"/>
    <col min="10" max="10" width="11" style="15" bestFit="1" customWidth="1"/>
    <col min="11" max="11" width="17.90625" style="15"/>
    <col min="12" max="12" width="1.26953125" style="98" customWidth="1"/>
    <col min="13" max="13" width="10.54296875" style="112" customWidth="1"/>
    <col min="14" max="14" width="33.36328125" style="112" bestFit="1" customWidth="1"/>
    <col min="15" max="18" width="10.54296875" style="112" customWidth="1"/>
    <col min="19" max="19" width="25.81640625" style="112" bestFit="1" customWidth="1"/>
    <col min="20" max="23" width="10.54296875" style="112" customWidth="1"/>
    <col min="24" max="24" width="18" style="112" customWidth="1"/>
    <col min="25" max="25" width="10.54296875" style="112" customWidth="1"/>
    <col min="26" max="26" width="23" style="112" bestFit="1" customWidth="1"/>
    <col min="27" max="27" width="16.453125" style="112" customWidth="1"/>
    <col min="28" max="28" width="17.08984375" style="112" bestFit="1" customWidth="1"/>
    <col min="29" max="29" width="17.08984375" style="112" customWidth="1"/>
    <col min="30" max="30" width="20.36328125" style="112" bestFit="1" customWidth="1"/>
    <col min="31" max="31" width="15.26953125" style="112" customWidth="1"/>
    <col min="32" max="34" width="10.54296875" style="112" customWidth="1"/>
    <col min="35" max="35" width="33.90625" style="112" bestFit="1" customWidth="1"/>
    <col min="36" max="47" width="10.54296875" style="112" customWidth="1"/>
    <col min="48" max="16384" width="17.90625" style="15"/>
  </cols>
  <sheetData>
    <row r="1" spans="2:47" x14ac:dyDescent="0.35">
      <c r="B1" s="59" t="s">
        <v>438</v>
      </c>
      <c r="C1" s="97"/>
    </row>
    <row r="2" spans="2:47" s="77" customFormat="1" x14ac:dyDescent="0.35">
      <c r="C2" s="99"/>
      <c r="D2" s="100" t="s">
        <v>507</v>
      </c>
      <c r="E2" s="100"/>
      <c r="F2" s="101"/>
      <c r="G2" s="100" t="s">
        <v>508</v>
      </c>
      <c r="H2" s="100"/>
      <c r="I2" s="99"/>
      <c r="J2" s="100" t="s">
        <v>509</v>
      </c>
      <c r="K2" s="100"/>
      <c r="L2" s="99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</row>
    <row r="3" spans="2:47" s="78" customFormat="1" x14ac:dyDescent="0.35">
      <c r="C3" s="102"/>
      <c r="D3" s="103" t="s">
        <v>119</v>
      </c>
      <c r="E3" s="103" t="s">
        <v>120</v>
      </c>
      <c r="F3" s="104"/>
      <c r="G3" s="103" t="s">
        <v>119</v>
      </c>
      <c r="H3" s="103" t="s">
        <v>120</v>
      </c>
      <c r="I3" s="104"/>
      <c r="J3" s="103" t="s">
        <v>119</v>
      </c>
      <c r="K3" s="103" t="s">
        <v>120</v>
      </c>
      <c r="L3" s="102"/>
      <c r="M3" s="111"/>
      <c r="N3" s="111"/>
      <c r="O3" s="111"/>
      <c r="P3" s="111"/>
      <c r="Q3" s="111"/>
      <c r="R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</row>
    <row r="4" spans="2:47" s="80" customFormat="1" ht="16" thickBot="1" x14ac:dyDescent="0.4">
      <c r="B4" s="105" t="s">
        <v>261</v>
      </c>
      <c r="C4" s="106"/>
      <c r="D4" s="107" t="s">
        <v>1</v>
      </c>
      <c r="E4" s="107" t="s">
        <v>1</v>
      </c>
      <c r="F4" s="108"/>
      <c r="G4" s="107" t="s">
        <v>1</v>
      </c>
      <c r="H4" s="107" t="s">
        <v>1</v>
      </c>
      <c r="I4" s="108"/>
      <c r="J4" s="107" t="s">
        <v>1</v>
      </c>
      <c r="K4" s="107" t="s">
        <v>1</v>
      </c>
      <c r="L4" s="109"/>
      <c r="M4" s="113"/>
      <c r="N4" s="113"/>
      <c r="O4" s="113"/>
      <c r="P4" s="113"/>
      <c r="Q4" s="113"/>
      <c r="R4" s="113"/>
      <c r="S4" s="114" t="s">
        <v>528</v>
      </c>
      <c r="T4" s="113"/>
      <c r="U4" s="113"/>
      <c r="V4" s="113"/>
      <c r="W4" s="113"/>
      <c r="X4" s="118" t="s">
        <v>540</v>
      </c>
      <c r="Y4" s="113"/>
      <c r="Z4" s="113"/>
      <c r="AA4" s="113"/>
      <c r="AB4" s="113"/>
      <c r="AC4" s="113"/>
      <c r="AD4" s="113"/>
      <c r="AE4" s="113"/>
      <c r="AF4" s="113"/>
      <c r="AG4" s="113"/>
      <c r="AH4" s="118" t="s">
        <v>482</v>
      </c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</row>
    <row r="5" spans="2:47" ht="16" thickBot="1" x14ac:dyDescent="0.4">
      <c r="B5" s="15" t="s">
        <v>412</v>
      </c>
      <c r="D5" s="75">
        <v>0</v>
      </c>
      <c r="E5" s="75">
        <v>600000</v>
      </c>
      <c r="F5" s="95"/>
      <c r="G5" s="75"/>
      <c r="H5" s="75"/>
      <c r="J5" s="75"/>
      <c r="K5" s="75">
        <f>E5+H5-G5</f>
        <v>600000</v>
      </c>
      <c r="U5" s="107" t="s">
        <v>1</v>
      </c>
    </row>
    <row r="6" spans="2:47" x14ac:dyDescent="0.35">
      <c r="B6" s="15" t="s">
        <v>168</v>
      </c>
      <c r="D6" s="75">
        <v>0</v>
      </c>
      <c r="E6" s="75">
        <v>300000</v>
      </c>
      <c r="F6" s="95"/>
      <c r="G6" s="75"/>
      <c r="H6" s="75"/>
      <c r="J6" s="75"/>
      <c r="K6" s="75">
        <f t="shared" ref="K6:K59" si="0">E6+H6-G6</f>
        <v>300000</v>
      </c>
      <c r="S6" s="112" t="s">
        <v>267</v>
      </c>
      <c r="U6" s="115">
        <f>K5</f>
        <v>600000</v>
      </c>
    </row>
    <row r="7" spans="2:47" ht="16" thickBot="1" x14ac:dyDescent="0.4">
      <c r="B7" s="15" t="s">
        <v>413</v>
      </c>
      <c r="D7" s="75">
        <v>0</v>
      </c>
      <c r="E7" s="75">
        <v>80000</v>
      </c>
      <c r="F7" s="95"/>
      <c r="G7" s="75"/>
      <c r="H7" s="75"/>
      <c r="J7" s="75"/>
      <c r="K7" s="75">
        <f t="shared" si="0"/>
        <v>80000</v>
      </c>
      <c r="N7" s="116" t="s">
        <v>457</v>
      </c>
      <c r="S7" s="112" t="s">
        <v>457</v>
      </c>
      <c r="U7" s="115">
        <f>-O16</f>
        <v>-412200</v>
      </c>
      <c r="X7" s="120" t="s">
        <v>541</v>
      </c>
      <c r="Y7" s="120" t="s">
        <v>542</v>
      </c>
      <c r="Z7" s="120" t="s">
        <v>543</v>
      </c>
      <c r="AA7" s="120" t="s">
        <v>545</v>
      </c>
      <c r="AB7" s="120" t="s">
        <v>544</v>
      </c>
      <c r="AC7" s="120" t="s">
        <v>546</v>
      </c>
      <c r="AD7" s="120" t="s">
        <v>518</v>
      </c>
      <c r="AE7" s="120" t="s">
        <v>510</v>
      </c>
      <c r="AI7" s="116" t="s">
        <v>552</v>
      </c>
      <c r="AK7" s="107" t="s">
        <v>1</v>
      </c>
    </row>
    <row r="8" spans="2:47" ht="16" thickBot="1" x14ac:dyDescent="0.4">
      <c r="B8" s="15" t="s">
        <v>414</v>
      </c>
      <c r="D8" s="75">
        <v>0</v>
      </c>
      <c r="E8" s="75">
        <v>200000</v>
      </c>
      <c r="F8" s="95"/>
      <c r="G8" s="75"/>
      <c r="H8" s="75"/>
      <c r="J8" s="75"/>
      <c r="K8" s="75">
        <f t="shared" si="0"/>
        <v>200000</v>
      </c>
      <c r="N8" s="112" t="s">
        <v>530</v>
      </c>
      <c r="O8" s="115">
        <f>J14</f>
        <v>70000</v>
      </c>
      <c r="S8" s="116" t="s">
        <v>462</v>
      </c>
      <c r="T8" s="116"/>
      <c r="U8" s="117">
        <f>SUM(U6:U7)</f>
        <v>187800</v>
      </c>
      <c r="X8" s="119"/>
      <c r="Y8" s="107" t="s">
        <v>1</v>
      </c>
      <c r="Z8" s="107" t="s">
        <v>1</v>
      </c>
      <c r="AA8" s="107" t="s">
        <v>1</v>
      </c>
      <c r="AB8" s="107" t="s">
        <v>1</v>
      </c>
      <c r="AC8" s="107" t="s">
        <v>1</v>
      </c>
      <c r="AD8" s="107" t="s">
        <v>1</v>
      </c>
      <c r="AE8" s="107" t="s">
        <v>1</v>
      </c>
      <c r="AI8" s="112" t="s">
        <v>553</v>
      </c>
      <c r="AK8" s="115">
        <f>J10+J11-K19-K20</f>
        <v>779750</v>
      </c>
    </row>
    <row r="9" spans="2:47" x14ac:dyDescent="0.35">
      <c r="B9" s="15" t="s">
        <v>415</v>
      </c>
      <c r="D9" s="75">
        <v>0</v>
      </c>
      <c r="E9" s="75">
        <v>105000</v>
      </c>
      <c r="F9" s="95"/>
      <c r="G9" s="75"/>
      <c r="H9" s="75"/>
      <c r="J9" s="75"/>
      <c r="K9" s="75">
        <f t="shared" si="0"/>
        <v>105000</v>
      </c>
      <c r="N9" s="112" t="s">
        <v>529</v>
      </c>
      <c r="O9" s="115">
        <f>J24</f>
        <v>330000</v>
      </c>
      <c r="X9" s="119" t="s">
        <v>451</v>
      </c>
      <c r="Y9" s="121">
        <v>300000</v>
      </c>
      <c r="Z9" s="121">
        <v>80000</v>
      </c>
      <c r="AA9" s="121">
        <v>40000</v>
      </c>
      <c r="AB9" s="121">
        <v>112000</v>
      </c>
      <c r="AC9" s="121">
        <v>105000</v>
      </c>
      <c r="AD9" s="121"/>
      <c r="AE9" s="122">
        <f t="shared" ref="AE9:AE14" si="1">SUM(Y9:AD9)</f>
        <v>637000</v>
      </c>
    </row>
    <row r="10" spans="2:47" x14ac:dyDescent="0.35">
      <c r="B10" s="15" t="s">
        <v>416</v>
      </c>
      <c r="D10" s="75">
        <v>222000</v>
      </c>
      <c r="E10" s="75"/>
      <c r="F10" s="95"/>
      <c r="G10" s="75">
        <v>15000</v>
      </c>
      <c r="H10" s="75"/>
      <c r="J10" s="75">
        <f t="shared" ref="J10:J59" si="2">D10+G10-H10</f>
        <v>237000</v>
      </c>
      <c r="K10" s="75"/>
      <c r="N10" s="112" t="s">
        <v>531</v>
      </c>
      <c r="O10" s="115">
        <f>J23</f>
        <v>2200</v>
      </c>
      <c r="S10" s="112" t="s">
        <v>537</v>
      </c>
      <c r="U10" s="115">
        <f>O47</f>
        <v>12000</v>
      </c>
      <c r="X10" s="119" t="s">
        <v>547</v>
      </c>
      <c r="Y10" s="121"/>
      <c r="Z10" s="121"/>
      <c r="AA10" s="121"/>
      <c r="AB10" s="121">
        <f>U19</f>
        <v>40550</v>
      </c>
      <c r="AC10" s="121"/>
      <c r="AD10" s="121"/>
      <c r="AE10" s="122">
        <f t="shared" si="1"/>
        <v>40550</v>
      </c>
      <c r="AI10" s="116" t="s">
        <v>554</v>
      </c>
    </row>
    <row r="11" spans="2:47" x14ac:dyDescent="0.35">
      <c r="B11" s="15" t="s">
        <v>417</v>
      </c>
      <c r="D11" s="75">
        <v>764000</v>
      </c>
      <c r="E11" s="75"/>
      <c r="F11" s="95"/>
      <c r="G11" s="75"/>
      <c r="H11" s="75">
        <v>12000</v>
      </c>
      <c r="J11" s="75">
        <f t="shared" si="2"/>
        <v>752000</v>
      </c>
      <c r="K11" s="75"/>
      <c r="N11" s="112" t="s">
        <v>532</v>
      </c>
      <c r="O11" s="115">
        <f>-K36</f>
        <v>-52950</v>
      </c>
      <c r="S11" s="116" t="s">
        <v>538</v>
      </c>
      <c r="T11" s="116"/>
      <c r="U11" s="117">
        <f>SUM(U8:U10)</f>
        <v>199800</v>
      </c>
      <c r="X11" s="119" t="s">
        <v>548</v>
      </c>
      <c r="Y11" s="121"/>
      <c r="Z11" s="121"/>
      <c r="AA11" s="121"/>
      <c r="AB11" s="121">
        <v>-8000</v>
      </c>
      <c r="AC11" s="121"/>
      <c r="AD11" s="121"/>
      <c r="AE11" s="122">
        <f t="shared" si="1"/>
        <v>-8000</v>
      </c>
      <c r="AI11" s="112" t="s">
        <v>487</v>
      </c>
      <c r="AK11" s="115">
        <f>J35</f>
        <v>52950</v>
      </c>
    </row>
    <row r="12" spans="2:47" x14ac:dyDescent="0.35">
      <c r="B12" s="15" t="s">
        <v>418</v>
      </c>
      <c r="D12" s="75" t="s">
        <v>0</v>
      </c>
      <c r="E12" s="75">
        <v>112000</v>
      </c>
      <c r="F12" s="95"/>
      <c r="G12" s="75"/>
      <c r="H12" s="75"/>
      <c r="J12" s="75"/>
      <c r="K12" s="75">
        <f t="shared" si="0"/>
        <v>112000</v>
      </c>
      <c r="N12" s="112" t="s">
        <v>533</v>
      </c>
      <c r="O12" s="112">
        <v>0</v>
      </c>
      <c r="X12" s="119" t="s">
        <v>549</v>
      </c>
      <c r="Y12" s="121"/>
      <c r="Z12" s="121"/>
      <c r="AA12" s="121"/>
      <c r="AB12" s="121">
        <f>-J31</f>
        <v>-15000</v>
      </c>
      <c r="AC12" s="121"/>
      <c r="AD12" s="121"/>
      <c r="AE12" s="122">
        <f t="shared" si="1"/>
        <v>-15000</v>
      </c>
      <c r="AI12" s="112" t="s">
        <v>555</v>
      </c>
      <c r="AK12" s="115">
        <f>J21</f>
        <v>15400</v>
      </c>
    </row>
    <row r="13" spans="2:47" x14ac:dyDescent="0.35">
      <c r="B13" s="15" t="s">
        <v>8</v>
      </c>
      <c r="D13" s="75" t="s">
        <v>0</v>
      </c>
      <c r="E13" s="75">
        <v>40000</v>
      </c>
      <c r="F13" s="95"/>
      <c r="G13" s="75"/>
      <c r="H13" s="75"/>
      <c r="J13" s="75"/>
      <c r="K13" s="75">
        <f t="shared" si="0"/>
        <v>40000</v>
      </c>
      <c r="N13" s="112" t="s">
        <v>534</v>
      </c>
      <c r="O13" s="115">
        <f>J39</f>
        <v>64250</v>
      </c>
      <c r="S13" s="116" t="s">
        <v>466</v>
      </c>
      <c r="X13" s="119" t="s">
        <v>550</v>
      </c>
      <c r="Y13" s="121"/>
      <c r="Z13" s="121"/>
      <c r="AA13" s="121"/>
      <c r="AB13" s="121"/>
      <c r="AC13" s="121"/>
      <c r="AD13" s="121">
        <v>15000</v>
      </c>
      <c r="AE13" s="122">
        <f t="shared" si="1"/>
        <v>15000</v>
      </c>
      <c r="AI13" s="112" t="s">
        <v>131</v>
      </c>
      <c r="AK13" s="115">
        <f>J17-K33</f>
        <v>101400</v>
      </c>
    </row>
    <row r="14" spans="2:47" x14ac:dyDescent="0.35">
      <c r="B14" s="15" t="s">
        <v>419</v>
      </c>
      <c r="D14" s="75">
        <v>70000</v>
      </c>
      <c r="E14" s="75"/>
      <c r="F14" s="95"/>
      <c r="G14" s="75"/>
      <c r="H14" s="75"/>
      <c r="J14" s="75">
        <f t="shared" si="2"/>
        <v>70000</v>
      </c>
      <c r="K14" s="75"/>
      <c r="N14" s="15" t="s">
        <v>516</v>
      </c>
      <c r="O14" s="115">
        <f>-K38</f>
        <v>-900</v>
      </c>
      <c r="S14" s="112" t="s">
        <v>535</v>
      </c>
      <c r="U14" s="115">
        <f>O25</f>
        <v>126180</v>
      </c>
      <c r="X14" s="120" t="s">
        <v>551</v>
      </c>
      <c r="Y14" s="122">
        <f t="shared" ref="Y14:AD14" si="3">SUM(Y9:Y13)</f>
        <v>300000</v>
      </c>
      <c r="Z14" s="122">
        <f t="shared" si="3"/>
        <v>80000</v>
      </c>
      <c r="AA14" s="122">
        <f t="shared" si="3"/>
        <v>40000</v>
      </c>
      <c r="AB14" s="122">
        <f t="shared" si="3"/>
        <v>129550</v>
      </c>
      <c r="AC14" s="122">
        <f t="shared" si="3"/>
        <v>105000</v>
      </c>
      <c r="AD14" s="122">
        <f t="shared" si="3"/>
        <v>15000</v>
      </c>
      <c r="AE14" s="122">
        <f t="shared" si="1"/>
        <v>669550</v>
      </c>
    </row>
    <row r="15" spans="2:47" ht="16" thickBot="1" x14ac:dyDescent="0.4">
      <c r="B15" s="15" t="s">
        <v>512</v>
      </c>
      <c r="D15" s="75">
        <v>6400</v>
      </c>
      <c r="E15" s="75"/>
      <c r="F15" s="95"/>
      <c r="G15" s="75"/>
      <c r="H15" s="75"/>
      <c r="J15" s="75">
        <f t="shared" si="2"/>
        <v>6400</v>
      </c>
      <c r="K15" s="75"/>
      <c r="N15" s="15" t="s">
        <v>522</v>
      </c>
      <c r="O15" s="115">
        <f>-K44</f>
        <v>-400</v>
      </c>
      <c r="S15" s="112" t="str">
        <f>N27</f>
        <v>selling and distribution costs</v>
      </c>
      <c r="U15" s="115">
        <f>O29</f>
        <v>6400</v>
      </c>
      <c r="AI15" s="116" t="s">
        <v>490</v>
      </c>
      <c r="AJ15" s="116"/>
      <c r="AK15" s="123">
        <f>SUM(AK8:AK14)</f>
        <v>949500</v>
      </c>
    </row>
    <row r="16" spans="2:47" ht="16" thickTop="1" x14ac:dyDescent="0.35">
      <c r="B16" s="15" t="s">
        <v>511</v>
      </c>
      <c r="D16" s="15"/>
      <c r="E16" s="75">
        <v>9200</v>
      </c>
      <c r="F16" s="95"/>
      <c r="G16" s="75"/>
      <c r="H16" s="75"/>
      <c r="J16" s="75"/>
      <c r="K16" s="75">
        <f t="shared" si="0"/>
        <v>9200</v>
      </c>
      <c r="O16" s="115">
        <f>SUM(O8:O15)</f>
        <v>412200</v>
      </c>
      <c r="S16" s="112" t="str">
        <f>N36</f>
        <v>Finance cost</v>
      </c>
      <c r="U16" s="115">
        <f>O38</f>
        <v>14000</v>
      </c>
    </row>
    <row r="17" spans="2:37" x14ac:dyDescent="0.35">
      <c r="B17" s="15" t="s">
        <v>51</v>
      </c>
      <c r="D17" s="75">
        <v>104000</v>
      </c>
      <c r="E17" s="15"/>
      <c r="F17" s="95"/>
      <c r="G17" s="75"/>
      <c r="H17" s="75"/>
      <c r="J17" s="75">
        <f t="shared" si="2"/>
        <v>104000</v>
      </c>
      <c r="K17" s="75"/>
      <c r="S17" s="116" t="s">
        <v>539</v>
      </c>
      <c r="T17" s="116"/>
      <c r="U17" s="117">
        <f>U11-U14-U15-U16</f>
        <v>53220</v>
      </c>
      <c r="AI17" s="116" t="s">
        <v>491</v>
      </c>
    </row>
    <row r="18" spans="2:37" x14ac:dyDescent="0.35">
      <c r="B18" s="15" t="s">
        <v>356</v>
      </c>
      <c r="D18" s="75"/>
      <c r="E18" s="75">
        <v>54000</v>
      </c>
      <c r="F18" s="95"/>
      <c r="G18" s="75"/>
      <c r="H18" s="75"/>
      <c r="J18" s="75"/>
      <c r="K18" s="75">
        <f t="shared" si="0"/>
        <v>54000</v>
      </c>
      <c r="S18" s="112" t="s">
        <v>524</v>
      </c>
      <c r="U18" s="115">
        <f>J46</f>
        <v>12670</v>
      </c>
      <c r="AI18" s="116" t="s">
        <v>492</v>
      </c>
    </row>
    <row r="19" spans="2:37" x14ac:dyDescent="0.35">
      <c r="B19" s="15" t="s">
        <v>420</v>
      </c>
      <c r="D19" s="75" t="s">
        <v>0</v>
      </c>
      <c r="E19" s="75">
        <v>120000</v>
      </c>
      <c r="F19" s="95"/>
      <c r="G19" s="75">
        <v>10500</v>
      </c>
      <c r="H19" s="75">
        <v>64250</v>
      </c>
      <c r="J19" s="75"/>
      <c r="K19" s="75">
        <f t="shared" si="0"/>
        <v>173750</v>
      </c>
      <c r="N19" s="116" t="s">
        <v>535</v>
      </c>
      <c r="S19" s="116" t="s">
        <v>479</v>
      </c>
      <c r="T19" s="116"/>
      <c r="U19" s="117">
        <f>U17-U18</f>
        <v>40550</v>
      </c>
      <c r="AI19" s="112" t="s">
        <v>556</v>
      </c>
      <c r="AK19" s="115">
        <f>Y14</f>
        <v>300000</v>
      </c>
    </row>
    <row r="20" spans="2:37" x14ac:dyDescent="0.35">
      <c r="B20" s="15" t="s">
        <v>421</v>
      </c>
      <c r="D20" s="75" t="s">
        <v>0</v>
      </c>
      <c r="E20" s="75">
        <v>32000</v>
      </c>
      <c r="F20" s="95"/>
      <c r="G20" s="75"/>
      <c r="H20" s="75">
        <v>3500</v>
      </c>
      <c r="J20" s="75"/>
      <c r="K20" s="75">
        <f t="shared" si="0"/>
        <v>35500</v>
      </c>
      <c r="N20" s="15" t="s">
        <v>105</v>
      </c>
      <c r="O20" s="115">
        <f>J26</f>
        <v>65630</v>
      </c>
      <c r="AI20" s="112" t="s">
        <v>557</v>
      </c>
      <c r="AK20" s="115">
        <f>Z14</f>
        <v>80000</v>
      </c>
    </row>
    <row r="21" spans="2:37" x14ac:dyDescent="0.35">
      <c r="B21" s="15" t="s">
        <v>422</v>
      </c>
      <c r="D21" s="75">
        <v>13000</v>
      </c>
      <c r="E21" s="75"/>
      <c r="F21" s="95"/>
      <c r="G21" s="75">
        <v>2400</v>
      </c>
      <c r="H21" s="75"/>
      <c r="J21" s="75">
        <f t="shared" si="2"/>
        <v>15400</v>
      </c>
      <c r="K21" s="75"/>
      <c r="N21" s="15" t="s">
        <v>393</v>
      </c>
      <c r="O21" s="115">
        <f>J27</f>
        <v>6000</v>
      </c>
    </row>
    <row r="22" spans="2:37" x14ac:dyDescent="0.35">
      <c r="B22" s="15" t="s">
        <v>423</v>
      </c>
      <c r="D22" s="75">
        <v>1000</v>
      </c>
      <c r="E22" s="75"/>
      <c r="F22" s="95"/>
      <c r="G22" s="75"/>
      <c r="H22" s="75">
        <f>200+150+650</f>
        <v>1000</v>
      </c>
      <c r="J22" s="75">
        <f t="shared" si="2"/>
        <v>0</v>
      </c>
      <c r="K22" s="75"/>
      <c r="N22" s="15" t="s">
        <v>426</v>
      </c>
      <c r="O22" s="115">
        <f>J29</f>
        <v>27100</v>
      </c>
      <c r="AI22" s="116" t="s">
        <v>494</v>
      </c>
    </row>
    <row r="23" spans="2:37" x14ac:dyDescent="0.35">
      <c r="B23" s="15" t="s">
        <v>111</v>
      </c>
      <c r="D23" s="75">
        <v>2200</v>
      </c>
      <c r="E23" s="75"/>
      <c r="F23" s="95"/>
      <c r="G23" s="75"/>
      <c r="H23" s="75"/>
      <c r="J23" s="75">
        <f t="shared" si="2"/>
        <v>2200</v>
      </c>
      <c r="K23" s="75"/>
      <c r="N23" s="15" t="s">
        <v>431</v>
      </c>
      <c r="O23" s="115">
        <f>J34</f>
        <v>23950</v>
      </c>
      <c r="AI23" s="112" t="s">
        <v>544</v>
      </c>
      <c r="AK23" s="115">
        <f>AB14</f>
        <v>129550</v>
      </c>
    </row>
    <row r="24" spans="2:37" x14ac:dyDescent="0.35">
      <c r="B24" s="15" t="s">
        <v>122</v>
      </c>
      <c r="D24" s="75">
        <v>330000</v>
      </c>
      <c r="E24" s="75"/>
      <c r="F24" s="95"/>
      <c r="G24" s="75"/>
      <c r="H24" s="75"/>
      <c r="J24" s="75">
        <f t="shared" si="2"/>
        <v>330000</v>
      </c>
      <c r="K24" s="75"/>
      <c r="N24" s="15" t="s">
        <v>519</v>
      </c>
      <c r="O24" s="115">
        <f>J41</f>
        <v>3500</v>
      </c>
      <c r="AI24" s="112" t="s">
        <v>558</v>
      </c>
      <c r="AK24" s="115">
        <f>AD14</f>
        <v>15000</v>
      </c>
    </row>
    <row r="25" spans="2:37" x14ac:dyDescent="0.35">
      <c r="B25" s="15" t="s">
        <v>424</v>
      </c>
      <c r="D25" s="75" t="s">
        <v>0</v>
      </c>
      <c r="E25" s="75">
        <v>2800</v>
      </c>
      <c r="F25" s="95"/>
      <c r="G25" s="75"/>
      <c r="H25" s="75"/>
      <c r="J25" s="75"/>
      <c r="K25" s="75">
        <f t="shared" si="0"/>
        <v>2800</v>
      </c>
      <c r="O25" s="115">
        <f>SUM(O20:O24)</f>
        <v>126180</v>
      </c>
      <c r="AI25" s="112" t="s">
        <v>8</v>
      </c>
      <c r="AK25" s="115">
        <f>AA14</f>
        <v>40000</v>
      </c>
    </row>
    <row r="26" spans="2:37" x14ac:dyDescent="0.35">
      <c r="B26" s="15" t="s">
        <v>105</v>
      </c>
      <c r="D26" s="75">
        <v>64200</v>
      </c>
      <c r="E26" s="75"/>
      <c r="F26" s="95"/>
      <c r="G26" s="75">
        <f>780+650</f>
        <v>1430</v>
      </c>
      <c r="H26" s="75"/>
      <c r="J26" s="75">
        <f t="shared" si="2"/>
        <v>65630</v>
      </c>
      <c r="K26" s="75"/>
      <c r="AI26" s="112" t="s">
        <v>546</v>
      </c>
      <c r="AK26" s="115">
        <f>AC14</f>
        <v>105000</v>
      </c>
    </row>
    <row r="27" spans="2:37" x14ac:dyDescent="0.35">
      <c r="B27" s="15" t="s">
        <v>393</v>
      </c>
      <c r="D27" s="75">
        <v>5800</v>
      </c>
      <c r="E27" s="75"/>
      <c r="F27" s="95"/>
      <c r="G27" s="75">
        <v>200</v>
      </c>
      <c r="H27" s="75"/>
      <c r="J27" s="75">
        <f t="shared" si="2"/>
        <v>6000</v>
      </c>
      <c r="K27" s="75"/>
      <c r="N27" s="116" t="s">
        <v>536</v>
      </c>
      <c r="AI27" s="116" t="s">
        <v>559</v>
      </c>
      <c r="AJ27" s="116"/>
      <c r="AK27" s="117">
        <f>SUM(AK19:AK26)</f>
        <v>669550</v>
      </c>
    </row>
    <row r="28" spans="2:37" x14ac:dyDescent="0.35">
      <c r="B28" s="15" t="s">
        <v>425</v>
      </c>
      <c r="D28" s="75">
        <v>7000</v>
      </c>
      <c r="E28" s="75"/>
      <c r="F28" s="95"/>
      <c r="G28" s="75">
        <v>7000</v>
      </c>
      <c r="H28" s="75"/>
      <c r="J28" s="75">
        <f t="shared" si="2"/>
        <v>14000</v>
      </c>
      <c r="K28" s="75"/>
      <c r="N28" s="15" t="s">
        <v>512</v>
      </c>
      <c r="O28" s="115">
        <f>J15</f>
        <v>6400</v>
      </c>
    </row>
    <row r="29" spans="2:37" x14ac:dyDescent="0.35">
      <c r="B29" s="15" t="s">
        <v>426</v>
      </c>
      <c r="D29" s="75">
        <v>25600</v>
      </c>
      <c r="E29" s="75"/>
      <c r="F29" s="95"/>
      <c r="G29" s="75">
        <v>1500</v>
      </c>
      <c r="H29" s="75"/>
      <c r="J29" s="75">
        <f t="shared" si="2"/>
        <v>27100</v>
      </c>
      <c r="K29" s="75"/>
      <c r="O29" s="115">
        <f>SUM(O28)</f>
        <v>6400</v>
      </c>
      <c r="AI29" s="116" t="s">
        <v>560</v>
      </c>
    </row>
    <row r="30" spans="2:37" x14ac:dyDescent="0.35">
      <c r="B30" s="15" t="s">
        <v>427</v>
      </c>
      <c r="D30" s="75"/>
      <c r="E30" s="75"/>
      <c r="F30" s="95"/>
      <c r="G30" s="75"/>
      <c r="H30" s="75"/>
      <c r="J30" s="75"/>
      <c r="K30" s="75"/>
      <c r="AI30" s="112" t="s">
        <v>561</v>
      </c>
      <c r="AK30" s="115">
        <f>K8</f>
        <v>200000</v>
      </c>
    </row>
    <row r="31" spans="2:37" x14ac:dyDescent="0.35">
      <c r="B31" s="15" t="s">
        <v>428</v>
      </c>
      <c r="D31" s="75">
        <v>15000</v>
      </c>
      <c r="E31" s="75"/>
      <c r="F31" s="95"/>
      <c r="G31" s="75"/>
      <c r="H31" s="75"/>
      <c r="J31" s="75">
        <f t="shared" si="2"/>
        <v>15000</v>
      </c>
      <c r="K31" s="75"/>
    </row>
    <row r="32" spans="2:37" x14ac:dyDescent="0.35">
      <c r="B32" s="15" t="s">
        <v>429</v>
      </c>
      <c r="D32" s="75">
        <v>4000</v>
      </c>
      <c r="E32" s="75"/>
      <c r="F32" s="95"/>
      <c r="G32" s="75"/>
      <c r="H32" s="75"/>
      <c r="J32" s="75">
        <f t="shared" si="2"/>
        <v>4000</v>
      </c>
      <c r="K32" s="75"/>
      <c r="AI32" s="116" t="s">
        <v>562</v>
      </c>
    </row>
    <row r="33" spans="2:37" x14ac:dyDescent="0.35">
      <c r="B33" s="15" t="s">
        <v>276</v>
      </c>
      <c r="D33" s="75" t="s">
        <v>0</v>
      </c>
      <c r="E33" s="75">
        <v>3000</v>
      </c>
      <c r="F33" s="95"/>
      <c r="G33" s="75">
        <v>400</v>
      </c>
      <c r="H33" s="75"/>
      <c r="J33" s="75"/>
      <c r="K33" s="75">
        <f t="shared" si="0"/>
        <v>2600</v>
      </c>
      <c r="AI33" s="112" t="s">
        <v>356</v>
      </c>
      <c r="AK33" s="115">
        <f>K18</f>
        <v>54000</v>
      </c>
    </row>
    <row r="34" spans="2:37" x14ac:dyDescent="0.35">
      <c r="B34" s="15" t="s">
        <v>431</v>
      </c>
      <c r="D34" s="75">
        <v>23800</v>
      </c>
      <c r="E34" s="75" t="s">
        <v>430</v>
      </c>
      <c r="F34" s="95"/>
      <c r="G34" s="75">
        <v>150</v>
      </c>
      <c r="H34" s="75"/>
      <c r="J34" s="75">
        <f t="shared" si="2"/>
        <v>23950</v>
      </c>
      <c r="K34" s="75"/>
      <c r="AI34" s="112" t="s">
        <v>563</v>
      </c>
      <c r="AK34" s="115">
        <f>K47</f>
        <v>12670</v>
      </c>
    </row>
    <row r="35" spans="2:37" x14ac:dyDescent="0.35">
      <c r="B35" s="15" t="s">
        <v>513</v>
      </c>
      <c r="D35" s="15"/>
      <c r="E35" s="15"/>
      <c r="F35" s="96"/>
      <c r="G35" s="75">
        <v>52950</v>
      </c>
      <c r="H35" s="75"/>
      <c r="J35" s="75">
        <f t="shared" si="2"/>
        <v>52950</v>
      </c>
      <c r="K35" s="75"/>
      <c r="AI35" s="112" t="s">
        <v>564</v>
      </c>
      <c r="AK35" s="115">
        <f>K45</f>
        <v>4000</v>
      </c>
    </row>
    <row r="36" spans="2:37" x14ac:dyDescent="0.35">
      <c r="B36" s="15" t="s">
        <v>514</v>
      </c>
      <c r="D36" s="93"/>
      <c r="E36" s="93"/>
      <c r="F36" s="96"/>
      <c r="G36" s="75"/>
      <c r="H36" s="75">
        <v>52950</v>
      </c>
      <c r="J36" s="75"/>
      <c r="K36" s="75">
        <f t="shared" si="0"/>
        <v>52950</v>
      </c>
      <c r="N36" s="112" t="s">
        <v>245</v>
      </c>
      <c r="AI36" s="112" t="s">
        <v>566</v>
      </c>
      <c r="AK36" s="115">
        <f>K42+K43</f>
        <v>2280</v>
      </c>
    </row>
    <row r="37" spans="2:37" x14ac:dyDescent="0.35">
      <c r="B37" s="15" t="s">
        <v>515</v>
      </c>
      <c r="D37" s="93"/>
      <c r="E37" s="93"/>
      <c r="F37" s="96"/>
      <c r="G37" s="75">
        <f>900+12000</f>
        <v>12900</v>
      </c>
      <c r="H37" s="75">
        <f>2400+10500</f>
        <v>12900</v>
      </c>
      <c r="J37" s="75">
        <f t="shared" si="2"/>
        <v>0</v>
      </c>
      <c r="K37" s="75">
        <f t="shared" si="0"/>
        <v>0</v>
      </c>
      <c r="N37" s="15" t="s">
        <v>425</v>
      </c>
      <c r="O37" s="115">
        <f>J28</f>
        <v>14000</v>
      </c>
      <c r="AI37" s="112" t="s">
        <v>565</v>
      </c>
      <c r="AK37" s="115">
        <f>K49</f>
        <v>7000</v>
      </c>
    </row>
    <row r="38" spans="2:37" x14ac:dyDescent="0.35">
      <c r="B38" s="15" t="s">
        <v>516</v>
      </c>
      <c r="D38" s="93"/>
      <c r="E38" s="93"/>
      <c r="F38" s="96"/>
      <c r="G38" s="75"/>
      <c r="H38" s="75">
        <v>900</v>
      </c>
      <c r="J38" s="75"/>
      <c r="K38" s="75">
        <f t="shared" si="0"/>
        <v>900</v>
      </c>
      <c r="O38" s="115">
        <f>SUM(O37)</f>
        <v>14000</v>
      </c>
      <c r="AI38" s="116" t="s">
        <v>499</v>
      </c>
      <c r="AJ38" s="116"/>
      <c r="AK38" s="117">
        <f>SUM(AK30:AK37)</f>
        <v>279950</v>
      </c>
    </row>
    <row r="39" spans="2:37" ht="16" thickBot="1" x14ac:dyDescent="0.4">
      <c r="B39" s="15" t="s">
        <v>517</v>
      </c>
      <c r="D39" s="93"/>
      <c r="E39" s="93"/>
      <c r="F39" s="96"/>
      <c r="G39" s="75">
        <v>64250</v>
      </c>
      <c r="H39" s="75"/>
      <c r="J39" s="75">
        <f t="shared" si="2"/>
        <v>64250</v>
      </c>
      <c r="K39" s="75"/>
      <c r="AI39" s="116" t="s">
        <v>567</v>
      </c>
      <c r="AJ39" s="116"/>
      <c r="AK39" s="123">
        <f>SUM(AK38,AK27)</f>
        <v>949500</v>
      </c>
    </row>
    <row r="40" spans="2:37" ht="16" thickTop="1" x14ac:dyDescent="0.35">
      <c r="B40" s="15" t="s">
        <v>518</v>
      </c>
      <c r="D40" s="93"/>
      <c r="E40" s="93"/>
      <c r="F40" s="96"/>
      <c r="G40" s="75"/>
      <c r="H40" s="75">
        <v>15000</v>
      </c>
      <c r="J40" s="75"/>
      <c r="K40" s="75">
        <f t="shared" si="0"/>
        <v>15000</v>
      </c>
    </row>
    <row r="41" spans="2:37" x14ac:dyDescent="0.35">
      <c r="B41" s="15" t="s">
        <v>519</v>
      </c>
      <c r="D41" s="93"/>
      <c r="E41" s="93"/>
      <c r="F41" s="96"/>
      <c r="G41" s="75">
        <f>((222000-120000)-32000)*5%</f>
        <v>3500</v>
      </c>
      <c r="H41" s="75"/>
      <c r="J41" s="75">
        <f t="shared" si="2"/>
        <v>3500</v>
      </c>
      <c r="K41" s="75"/>
    </row>
    <row r="42" spans="2:37" x14ac:dyDescent="0.35">
      <c r="B42" s="15" t="s">
        <v>520</v>
      </c>
      <c r="D42" s="93"/>
      <c r="E42" s="93"/>
      <c r="F42" s="96"/>
      <c r="G42" s="75"/>
      <c r="H42" s="75">
        <v>780</v>
      </c>
      <c r="J42" s="75"/>
      <c r="K42" s="75">
        <f t="shared" si="0"/>
        <v>780</v>
      </c>
    </row>
    <row r="43" spans="2:37" x14ac:dyDescent="0.35">
      <c r="B43" s="15" t="s">
        <v>521</v>
      </c>
      <c r="D43" s="93"/>
      <c r="E43" s="93"/>
      <c r="F43" s="96"/>
      <c r="G43" s="75"/>
      <c r="H43" s="75">
        <v>1500</v>
      </c>
      <c r="J43" s="75"/>
      <c r="K43" s="75">
        <f t="shared" si="0"/>
        <v>1500</v>
      </c>
    </row>
    <row r="44" spans="2:37" x14ac:dyDescent="0.35">
      <c r="B44" s="15" t="s">
        <v>522</v>
      </c>
      <c r="D44" s="93"/>
      <c r="E44" s="93"/>
      <c r="F44" s="96"/>
      <c r="G44" s="75"/>
      <c r="H44" s="75">
        <v>400</v>
      </c>
      <c r="J44" s="75"/>
      <c r="K44" s="75">
        <f t="shared" si="0"/>
        <v>400</v>
      </c>
      <c r="N44" s="116" t="s">
        <v>537</v>
      </c>
    </row>
    <row r="45" spans="2:37" x14ac:dyDescent="0.35">
      <c r="B45" s="15" t="s">
        <v>523</v>
      </c>
      <c r="D45" s="93"/>
      <c r="E45" s="93"/>
      <c r="F45" s="96"/>
      <c r="G45" s="75"/>
      <c r="H45" s="75">
        <v>4000</v>
      </c>
      <c r="J45" s="75"/>
      <c r="K45" s="75">
        <f t="shared" si="0"/>
        <v>4000</v>
      </c>
      <c r="N45" s="15" t="s">
        <v>511</v>
      </c>
      <c r="O45" s="115">
        <f>K16</f>
        <v>9200</v>
      </c>
    </row>
    <row r="46" spans="2:37" x14ac:dyDescent="0.35">
      <c r="B46" s="15" t="s">
        <v>524</v>
      </c>
      <c r="D46" s="93"/>
      <c r="E46" s="93"/>
      <c r="F46" s="96"/>
      <c r="G46" s="75">
        <v>12670</v>
      </c>
      <c r="H46" s="75"/>
      <c r="J46" s="75">
        <f t="shared" si="2"/>
        <v>12670</v>
      </c>
      <c r="K46" s="75"/>
      <c r="N46" s="15" t="s">
        <v>424</v>
      </c>
      <c r="O46" s="115">
        <f>K25</f>
        <v>2800</v>
      </c>
    </row>
    <row r="47" spans="2:37" x14ac:dyDescent="0.35">
      <c r="B47" s="15" t="s">
        <v>525</v>
      </c>
      <c r="D47" s="93"/>
      <c r="E47" s="93"/>
      <c r="F47" s="96"/>
      <c r="G47" s="75"/>
      <c r="H47" s="75">
        <v>12670</v>
      </c>
      <c r="J47" s="75"/>
      <c r="K47" s="75">
        <f t="shared" si="0"/>
        <v>12670</v>
      </c>
      <c r="O47" s="115">
        <f>SUM(O45:O46)</f>
        <v>12000</v>
      </c>
    </row>
    <row r="48" spans="2:37" x14ac:dyDescent="0.35">
      <c r="B48" s="15" t="s">
        <v>526</v>
      </c>
      <c r="D48" s="93"/>
      <c r="E48" s="93"/>
      <c r="F48" s="96"/>
      <c r="G48" s="75">
        <v>4000</v>
      </c>
      <c r="H48" s="75"/>
      <c r="J48" s="75">
        <f t="shared" si="2"/>
        <v>4000</v>
      </c>
      <c r="K48" s="75"/>
    </row>
    <row r="49" spans="2:12" x14ac:dyDescent="0.35">
      <c r="B49" s="15" t="s">
        <v>249</v>
      </c>
      <c r="D49" s="93"/>
      <c r="E49" s="93"/>
      <c r="F49" s="96"/>
      <c r="G49" s="75"/>
      <c r="H49" s="75">
        <v>7000</v>
      </c>
      <c r="J49" s="75"/>
      <c r="K49" s="75">
        <f t="shared" si="0"/>
        <v>7000</v>
      </c>
    </row>
    <row r="50" spans="2:12" x14ac:dyDescent="0.35">
      <c r="D50" s="93"/>
      <c r="E50" s="93"/>
      <c r="F50" s="96"/>
      <c r="G50" s="75"/>
      <c r="H50" s="75"/>
      <c r="J50" s="75">
        <f t="shared" si="2"/>
        <v>0</v>
      </c>
      <c r="K50" s="75">
        <f t="shared" si="0"/>
        <v>0</v>
      </c>
    </row>
    <row r="51" spans="2:12" x14ac:dyDescent="0.35">
      <c r="D51" s="93"/>
      <c r="E51" s="93"/>
      <c r="F51" s="96"/>
      <c r="G51" s="75"/>
      <c r="H51" s="75"/>
      <c r="J51" s="75">
        <f t="shared" si="2"/>
        <v>0</v>
      </c>
      <c r="K51" s="75">
        <f t="shared" si="0"/>
        <v>0</v>
      </c>
    </row>
    <row r="52" spans="2:12" x14ac:dyDescent="0.35">
      <c r="D52" s="93"/>
      <c r="E52" s="93"/>
      <c r="F52" s="96"/>
      <c r="G52" s="75"/>
      <c r="H52" s="75"/>
      <c r="J52" s="75">
        <f t="shared" si="2"/>
        <v>0</v>
      </c>
      <c r="K52" s="75">
        <f t="shared" si="0"/>
        <v>0</v>
      </c>
    </row>
    <row r="53" spans="2:12" x14ac:dyDescent="0.35">
      <c r="D53" s="93"/>
      <c r="E53" s="93"/>
      <c r="F53" s="96"/>
      <c r="G53" s="75"/>
      <c r="H53" s="75"/>
      <c r="J53" s="75">
        <f t="shared" si="2"/>
        <v>0</v>
      </c>
      <c r="K53" s="75">
        <f t="shared" si="0"/>
        <v>0</v>
      </c>
    </row>
    <row r="54" spans="2:12" x14ac:dyDescent="0.35">
      <c r="D54" s="93"/>
      <c r="E54" s="93"/>
      <c r="F54" s="96"/>
      <c r="G54" s="75"/>
      <c r="H54" s="75"/>
      <c r="J54" s="75">
        <f t="shared" si="2"/>
        <v>0</v>
      </c>
      <c r="K54" s="75">
        <f t="shared" si="0"/>
        <v>0</v>
      </c>
    </row>
    <row r="55" spans="2:12" x14ac:dyDescent="0.35">
      <c r="D55" s="93"/>
      <c r="E55" s="93"/>
      <c r="F55" s="96"/>
      <c r="G55" s="75"/>
      <c r="H55" s="75"/>
      <c r="J55" s="75">
        <f t="shared" si="2"/>
        <v>0</v>
      </c>
      <c r="K55" s="75">
        <f t="shared" si="0"/>
        <v>0</v>
      </c>
    </row>
    <row r="56" spans="2:12" x14ac:dyDescent="0.35">
      <c r="D56" s="93"/>
      <c r="E56" s="93"/>
      <c r="F56" s="96"/>
      <c r="G56" s="75"/>
      <c r="H56" s="75"/>
      <c r="J56" s="75">
        <f t="shared" si="2"/>
        <v>0</v>
      </c>
      <c r="K56" s="75">
        <f t="shared" si="0"/>
        <v>0</v>
      </c>
    </row>
    <row r="57" spans="2:12" x14ac:dyDescent="0.35">
      <c r="D57" s="93"/>
      <c r="E57" s="93"/>
      <c r="F57" s="96"/>
      <c r="G57" s="75"/>
      <c r="H57" s="75"/>
      <c r="J57" s="75">
        <f t="shared" si="2"/>
        <v>0</v>
      </c>
      <c r="K57" s="75">
        <f t="shared" si="0"/>
        <v>0</v>
      </c>
    </row>
    <row r="58" spans="2:12" x14ac:dyDescent="0.35">
      <c r="D58" s="93"/>
      <c r="E58" s="93"/>
      <c r="F58" s="96"/>
      <c r="G58" s="75"/>
      <c r="H58" s="75"/>
      <c r="J58" s="75">
        <f t="shared" si="2"/>
        <v>0</v>
      </c>
      <c r="K58" s="75">
        <f t="shared" si="0"/>
        <v>0</v>
      </c>
    </row>
    <row r="59" spans="2:12" x14ac:dyDescent="0.35">
      <c r="D59" s="93"/>
      <c r="E59" s="93"/>
      <c r="F59" s="96"/>
      <c r="G59" s="75"/>
      <c r="H59" s="75"/>
      <c r="J59" s="75">
        <f t="shared" si="2"/>
        <v>0</v>
      </c>
      <c r="K59" s="75">
        <f t="shared" si="0"/>
        <v>0</v>
      </c>
    </row>
    <row r="60" spans="2:12" ht="16" thickBot="1" x14ac:dyDescent="0.4">
      <c r="B60" s="15" t="s">
        <v>510</v>
      </c>
      <c r="D60" s="76">
        <f>SUM(D5:D59)</f>
        <v>1658000</v>
      </c>
      <c r="E60" s="76">
        <f>SUM(E5:E59)</f>
        <v>1658000</v>
      </c>
      <c r="F60" s="96"/>
      <c r="G60" s="76">
        <f>SUM(G5:G59)</f>
        <v>188850</v>
      </c>
      <c r="H60" s="76">
        <f>SUM(H5:H59)</f>
        <v>188850</v>
      </c>
      <c r="J60" s="76">
        <f>SUM(J5:J59)</f>
        <v>1810050</v>
      </c>
      <c r="K60" s="76">
        <f>SUM(K5:K59)</f>
        <v>1810050</v>
      </c>
    </row>
    <row r="61" spans="2:12" ht="16" thickTop="1" x14ac:dyDescent="0.35">
      <c r="C61" s="15"/>
      <c r="D61" s="15"/>
      <c r="E61" s="15"/>
      <c r="F61" s="15"/>
      <c r="G61" s="15"/>
      <c r="I61" s="15"/>
      <c r="L61" s="15"/>
    </row>
    <row r="62" spans="2:12" x14ac:dyDescent="0.35">
      <c r="B62" s="15" t="s">
        <v>501</v>
      </c>
      <c r="C62" s="15"/>
      <c r="D62" s="15">
        <f>E60-D60</f>
        <v>0</v>
      </c>
      <c r="E62" s="15"/>
      <c r="F62" s="15"/>
      <c r="G62" s="15">
        <f>H60-G60</f>
        <v>0</v>
      </c>
      <c r="I62" s="15"/>
      <c r="J62" s="15">
        <f>K60-J60</f>
        <v>0</v>
      </c>
      <c r="L62" s="15"/>
    </row>
    <row r="63" spans="2:12" x14ac:dyDescent="0.35">
      <c r="C63" s="15"/>
      <c r="D63" s="15"/>
      <c r="E63" s="15"/>
      <c r="F63" s="15"/>
      <c r="G63" s="15"/>
      <c r="I63" s="15"/>
      <c r="L63" s="15"/>
    </row>
    <row r="64" spans="2:12" x14ac:dyDescent="0.35">
      <c r="C64" s="15"/>
      <c r="D64" s="15"/>
      <c r="E64" s="15"/>
      <c r="F64" s="15"/>
      <c r="G64" s="15"/>
      <c r="H64" s="15" t="s">
        <v>502</v>
      </c>
      <c r="I64" s="15"/>
      <c r="L64" s="15"/>
    </row>
    <row r="65" spans="2:12" x14ac:dyDescent="0.35">
      <c r="B65" s="15" t="s">
        <v>20</v>
      </c>
      <c r="C65" s="15"/>
      <c r="D65" s="15"/>
      <c r="E65" s="15"/>
      <c r="F65" s="15"/>
      <c r="G65" s="15"/>
      <c r="H65" s="15" t="s">
        <v>503</v>
      </c>
      <c r="I65" s="15"/>
      <c r="J65" s="15">
        <v>54226</v>
      </c>
      <c r="L65" s="15"/>
    </row>
    <row r="66" spans="2:12" x14ac:dyDescent="0.35">
      <c r="B66" s="15" t="s">
        <v>440</v>
      </c>
      <c r="C66" s="15"/>
      <c r="D66" s="15"/>
      <c r="E66" s="15"/>
      <c r="F66" s="15"/>
      <c r="G66" s="15"/>
      <c r="H66" s="15" t="s">
        <v>504</v>
      </c>
      <c r="I66" s="15"/>
      <c r="J66" s="15">
        <f>57450-4500</f>
        <v>52950</v>
      </c>
      <c r="L66" s="15"/>
    </row>
    <row r="67" spans="2:12" x14ac:dyDescent="0.35">
      <c r="B67" s="15" t="s">
        <v>439</v>
      </c>
      <c r="C67" s="15"/>
      <c r="D67" s="15"/>
      <c r="E67" s="15"/>
      <c r="F67" s="15"/>
      <c r="G67" s="15"/>
      <c r="I67" s="15"/>
      <c r="L67" s="15"/>
    </row>
    <row r="68" spans="2:12" x14ac:dyDescent="0.35">
      <c r="B68" s="15" t="s">
        <v>441</v>
      </c>
      <c r="C68" s="15"/>
      <c r="D68" s="15"/>
      <c r="E68" s="15"/>
      <c r="F68" s="15"/>
      <c r="G68" s="15"/>
      <c r="I68" s="15"/>
      <c r="L68" s="15"/>
    </row>
    <row r="69" spans="2:12" x14ac:dyDescent="0.35">
      <c r="C69" s="15"/>
      <c r="D69" s="15"/>
      <c r="E69" s="15" t="s">
        <v>432</v>
      </c>
      <c r="F69" s="15"/>
      <c r="G69" s="15"/>
      <c r="I69" s="15"/>
      <c r="L69" s="15"/>
    </row>
    <row r="70" spans="2:12" x14ac:dyDescent="0.35">
      <c r="C70" s="15"/>
      <c r="D70" s="15" t="s">
        <v>433</v>
      </c>
      <c r="E70" s="15">
        <v>200000</v>
      </c>
      <c r="F70" s="15"/>
      <c r="G70" s="15"/>
      <c r="I70" s="15"/>
      <c r="L70" s="15"/>
    </row>
    <row r="71" spans="2:12" x14ac:dyDescent="0.35">
      <c r="C71" s="15"/>
      <c r="D71" s="15" t="s">
        <v>434</v>
      </c>
      <c r="E71" s="15">
        <v>150000</v>
      </c>
      <c r="F71" s="15"/>
      <c r="G71" s="15"/>
      <c r="I71" s="15"/>
      <c r="L71" s="15"/>
    </row>
    <row r="72" spans="2:12" x14ac:dyDescent="0.35">
      <c r="C72" s="15"/>
      <c r="D72" s="15" t="s">
        <v>435</v>
      </c>
      <c r="E72" s="15">
        <v>650000</v>
      </c>
      <c r="F72" s="15"/>
      <c r="G72" s="15"/>
      <c r="I72" s="15"/>
      <c r="L72" s="15"/>
    </row>
    <row r="73" spans="2:12" x14ac:dyDescent="0.35">
      <c r="B73" s="15" t="s">
        <v>442</v>
      </c>
      <c r="C73" s="15"/>
      <c r="D73" s="15"/>
      <c r="E73" s="15"/>
      <c r="F73" s="15"/>
      <c r="G73" s="15"/>
      <c r="I73" s="15"/>
      <c r="L73" s="15"/>
    </row>
    <row r="74" spans="2:12" x14ac:dyDescent="0.35">
      <c r="B74" s="15" t="s">
        <v>443</v>
      </c>
      <c r="C74" s="15"/>
      <c r="D74" s="15"/>
      <c r="E74" s="15"/>
      <c r="F74" s="15"/>
      <c r="G74" s="15"/>
      <c r="I74" s="15"/>
      <c r="L74" s="15"/>
    </row>
    <row r="75" spans="2:12" x14ac:dyDescent="0.35">
      <c r="B75" s="15" t="s">
        <v>444</v>
      </c>
      <c r="C75" s="15"/>
      <c r="D75" s="15"/>
      <c r="E75" s="15"/>
      <c r="F75" s="15"/>
      <c r="G75" s="15"/>
      <c r="I75" s="15"/>
      <c r="L75" s="15"/>
    </row>
    <row r="76" spans="2:12" x14ac:dyDescent="0.35">
      <c r="B76" s="15" t="s">
        <v>445</v>
      </c>
      <c r="C76" s="15"/>
      <c r="D76" s="15"/>
      <c r="E76" s="15"/>
      <c r="F76" s="15"/>
      <c r="G76" s="15"/>
      <c r="I76" s="15"/>
      <c r="L76" s="15"/>
    </row>
    <row r="77" spans="2:12" x14ac:dyDescent="0.35">
      <c r="B77" s="15" t="s">
        <v>446</v>
      </c>
      <c r="C77" s="15"/>
      <c r="D77" s="15"/>
      <c r="E77" s="15"/>
      <c r="F77" s="15"/>
      <c r="G77" s="15"/>
      <c r="I77" s="15"/>
      <c r="L77" s="15"/>
    </row>
    <row r="78" spans="2:12" x14ac:dyDescent="0.35">
      <c r="B78" s="15" t="s">
        <v>447</v>
      </c>
      <c r="C78" s="15"/>
      <c r="D78" s="15"/>
      <c r="E78" s="15"/>
      <c r="F78" s="15"/>
      <c r="G78" s="15"/>
      <c r="I78" s="15"/>
      <c r="L78" s="15"/>
    </row>
    <row r="79" spans="2:12" x14ac:dyDescent="0.35">
      <c r="C79" s="15"/>
      <c r="D79" s="15" t="s">
        <v>0</v>
      </c>
      <c r="E79" s="15" t="s">
        <v>22</v>
      </c>
      <c r="F79" s="15"/>
      <c r="G79" s="15"/>
      <c r="I79" s="15"/>
      <c r="L79" s="15"/>
    </row>
    <row r="80" spans="2:12" x14ac:dyDescent="0.35">
      <c r="C80" s="15"/>
      <c r="D80" s="15" t="s">
        <v>436</v>
      </c>
      <c r="E80" s="15">
        <v>0.05</v>
      </c>
      <c r="F80" s="15"/>
      <c r="G80" s="15"/>
      <c r="I80" s="15"/>
      <c r="L80" s="15"/>
    </row>
    <row r="81" spans="2:12" x14ac:dyDescent="0.35">
      <c r="C81" s="15"/>
      <c r="D81" s="15" t="s">
        <v>437</v>
      </c>
      <c r="E81" s="15">
        <v>0.1</v>
      </c>
      <c r="F81" s="15"/>
      <c r="G81" s="15"/>
      <c r="I81" s="15"/>
      <c r="L81" s="15"/>
    </row>
    <row r="82" spans="2:12" x14ac:dyDescent="0.35">
      <c r="B82" s="15" t="s">
        <v>448</v>
      </c>
      <c r="C82" s="15"/>
      <c r="D82" s="15"/>
      <c r="E82" s="15"/>
      <c r="F82" s="15"/>
      <c r="G82" s="15"/>
      <c r="I82" s="15"/>
      <c r="L82" s="15"/>
    </row>
    <row r="83" spans="2:12" x14ac:dyDescent="0.35">
      <c r="B83" s="15" t="s">
        <v>449</v>
      </c>
      <c r="C83" s="15"/>
      <c r="D83" s="15"/>
      <c r="E83" s="15"/>
      <c r="F83" s="15"/>
      <c r="G83" s="15"/>
      <c r="I83" s="15"/>
      <c r="L83" s="15"/>
    </row>
    <row r="84" spans="2:12" x14ac:dyDescent="0.35">
      <c r="B84" s="15" t="s">
        <v>450</v>
      </c>
      <c r="C84" s="15"/>
      <c r="D84" s="15"/>
      <c r="E84" s="15"/>
      <c r="F84" s="15"/>
      <c r="G84" s="15"/>
      <c r="I84" s="15"/>
      <c r="L84" s="15"/>
    </row>
    <row r="85" spans="2:12" x14ac:dyDescent="0.35">
      <c r="C85" s="15"/>
      <c r="D85" s="15"/>
      <c r="E85" s="15"/>
      <c r="F85" s="15"/>
      <c r="G85" s="15"/>
      <c r="I85" s="15"/>
      <c r="L85" s="15"/>
    </row>
    <row r="86" spans="2:12" x14ac:dyDescent="0.35">
      <c r="B86" s="15" t="s">
        <v>27</v>
      </c>
      <c r="C86" s="15"/>
      <c r="D86" s="15"/>
      <c r="E86" s="15"/>
      <c r="F86" s="15"/>
      <c r="G86" s="15"/>
      <c r="I86" s="15"/>
      <c r="L86" s="15"/>
    </row>
    <row r="87" spans="2:12" x14ac:dyDescent="0.35">
      <c r="B87" s="15" t="s">
        <v>527</v>
      </c>
      <c r="C87" s="15"/>
      <c r="D87" s="15"/>
      <c r="E87" s="15"/>
      <c r="F87" s="15"/>
      <c r="G87" s="15" t="s">
        <v>85</v>
      </c>
      <c r="I87" s="15"/>
      <c r="L87" s="15"/>
    </row>
    <row r="88" spans="2:12" x14ac:dyDescent="0.35">
      <c r="B88" s="15" t="s">
        <v>506</v>
      </c>
      <c r="C88" s="15"/>
      <c r="D88" s="15"/>
      <c r="E88" s="15"/>
      <c r="F88" s="15"/>
      <c r="G88" s="15"/>
      <c r="I88" s="15"/>
      <c r="L88" s="15"/>
    </row>
    <row r="89" spans="2:12" x14ac:dyDescent="0.35">
      <c r="B89" s="15" t="s">
        <v>505</v>
      </c>
      <c r="C89" s="15"/>
      <c r="D89" s="15"/>
      <c r="E89" s="15" t="s">
        <v>0</v>
      </c>
      <c r="F89" s="15"/>
      <c r="G89" s="15" t="s">
        <v>85</v>
      </c>
      <c r="I89" s="15"/>
      <c r="L89" s="15"/>
    </row>
    <row r="90" spans="2:12" x14ac:dyDescent="0.35">
      <c r="C90" s="15"/>
      <c r="D90" s="15"/>
      <c r="E90" s="15"/>
      <c r="F90" s="15"/>
      <c r="G90" s="15"/>
      <c r="I90" s="15"/>
      <c r="L90" s="15"/>
    </row>
    <row r="91" spans="2:12" x14ac:dyDescent="0.35">
      <c r="C91" s="15"/>
      <c r="D91" s="15"/>
      <c r="E91" s="15"/>
      <c r="F91" s="15"/>
      <c r="G91" s="15"/>
      <c r="I91" s="15"/>
      <c r="L91" s="15"/>
    </row>
    <row r="92" spans="2:12" x14ac:dyDescent="0.35">
      <c r="C92" s="15"/>
      <c r="D92" s="15"/>
      <c r="E92" s="15"/>
      <c r="F92" s="15"/>
      <c r="G92" s="15"/>
      <c r="I92" s="15"/>
      <c r="L92" s="15"/>
    </row>
    <row r="93" spans="2:12" x14ac:dyDescent="0.35">
      <c r="C93" s="15"/>
      <c r="D93" s="15"/>
      <c r="E93" s="15"/>
      <c r="F93" s="15"/>
      <c r="G93" s="15"/>
      <c r="I93" s="15"/>
      <c r="L93" s="15"/>
    </row>
    <row r="94" spans="2:12" x14ac:dyDescent="0.35">
      <c r="C94" s="15"/>
      <c r="D94" s="15"/>
      <c r="E94" s="15"/>
      <c r="F94" s="15"/>
      <c r="G94" s="15"/>
      <c r="I94" s="15"/>
      <c r="L94" s="15"/>
    </row>
    <row r="95" spans="2:12" x14ac:dyDescent="0.35">
      <c r="C95" s="15"/>
      <c r="D95" s="15"/>
      <c r="E95" s="15"/>
      <c r="F95" s="15"/>
      <c r="G95" s="15"/>
      <c r="I95" s="15"/>
      <c r="L95" s="15"/>
    </row>
    <row r="96" spans="2:12" x14ac:dyDescent="0.35">
      <c r="C96" s="15"/>
      <c r="D96" s="15"/>
      <c r="E96" s="15"/>
      <c r="F96" s="15"/>
      <c r="G96" s="15"/>
      <c r="I96" s="15"/>
      <c r="L96" s="15"/>
    </row>
    <row r="97" spans="3:12" x14ac:dyDescent="0.35">
      <c r="C97" s="15"/>
      <c r="D97" s="15"/>
      <c r="E97" s="15"/>
      <c r="F97" s="15"/>
      <c r="G97" s="15"/>
      <c r="I97" s="15"/>
      <c r="L97" s="15"/>
    </row>
    <row r="98" spans="3:12" x14ac:dyDescent="0.35">
      <c r="C98" s="15"/>
      <c r="D98" s="15"/>
      <c r="E98" s="15"/>
      <c r="F98" s="15"/>
      <c r="G98" s="15"/>
      <c r="I98" s="15"/>
      <c r="L98" s="15"/>
    </row>
    <row r="99" spans="3:12" x14ac:dyDescent="0.35">
      <c r="C99" s="15"/>
      <c r="D99" s="15"/>
      <c r="E99" s="15"/>
      <c r="F99" s="15"/>
      <c r="G99" s="15"/>
      <c r="I99" s="15"/>
      <c r="L99" s="15"/>
    </row>
    <row r="100" spans="3:12" x14ac:dyDescent="0.35">
      <c r="C100" s="15"/>
      <c r="D100" s="15"/>
      <c r="E100" s="15"/>
      <c r="F100" s="15"/>
      <c r="G100" s="15"/>
      <c r="I100" s="15"/>
      <c r="L100" s="15"/>
    </row>
    <row r="101" spans="3:12" x14ac:dyDescent="0.35">
      <c r="C101" s="15"/>
      <c r="D101" s="15"/>
      <c r="E101" s="15"/>
      <c r="F101" s="15"/>
      <c r="G101" s="15"/>
      <c r="I101" s="15"/>
      <c r="L101" s="15"/>
    </row>
    <row r="102" spans="3:12" x14ac:dyDescent="0.35">
      <c r="C102" s="15"/>
      <c r="D102" s="15"/>
      <c r="E102" s="15"/>
      <c r="F102" s="15"/>
      <c r="G102" s="15"/>
      <c r="I102" s="15"/>
      <c r="L102" s="15"/>
    </row>
    <row r="103" spans="3:12" x14ac:dyDescent="0.35">
      <c r="C103" s="15"/>
      <c r="D103" s="15"/>
      <c r="E103" s="15"/>
      <c r="F103" s="15"/>
      <c r="G103" s="15"/>
      <c r="I103" s="15"/>
      <c r="L103" s="15"/>
    </row>
    <row r="104" spans="3:12" x14ac:dyDescent="0.35">
      <c r="C104" s="15"/>
      <c r="D104" s="15"/>
      <c r="E104" s="15"/>
      <c r="F104" s="15"/>
      <c r="G104" s="15"/>
      <c r="I104" s="15"/>
      <c r="L104" s="15"/>
    </row>
    <row r="105" spans="3:12" x14ac:dyDescent="0.35">
      <c r="C105" s="15"/>
      <c r="D105" s="15"/>
      <c r="E105" s="15"/>
      <c r="F105" s="15"/>
      <c r="G105" s="15"/>
      <c r="I105" s="15"/>
      <c r="L105" s="15"/>
    </row>
    <row r="106" spans="3:12" x14ac:dyDescent="0.35">
      <c r="C106" s="15"/>
      <c r="D106" s="15"/>
      <c r="E106" s="15"/>
      <c r="F106" s="15"/>
      <c r="G106" s="15"/>
      <c r="I106" s="15"/>
      <c r="L106" s="15"/>
    </row>
    <row r="107" spans="3:12" x14ac:dyDescent="0.35">
      <c r="C107" s="15"/>
      <c r="D107" s="15"/>
      <c r="E107" s="15"/>
      <c r="F107" s="15"/>
      <c r="G107" s="15"/>
      <c r="I107" s="15"/>
      <c r="L107" s="15"/>
    </row>
    <row r="108" spans="3:12" x14ac:dyDescent="0.35">
      <c r="C108" s="15"/>
      <c r="D108" s="15"/>
      <c r="E108" s="15"/>
      <c r="F108" s="15"/>
      <c r="G108" s="15"/>
      <c r="I108" s="15"/>
      <c r="L108" s="15"/>
    </row>
    <row r="109" spans="3:12" x14ac:dyDescent="0.35">
      <c r="C109" s="15"/>
      <c r="D109" s="15"/>
      <c r="E109" s="15"/>
      <c r="F109" s="15"/>
      <c r="G109" s="15"/>
      <c r="I109" s="15"/>
      <c r="L109" s="15"/>
    </row>
    <row r="110" spans="3:12" x14ac:dyDescent="0.35">
      <c r="C110" s="15"/>
      <c r="D110" s="15"/>
      <c r="E110" s="15"/>
      <c r="F110" s="15"/>
      <c r="G110" s="15"/>
      <c r="I110" s="15"/>
      <c r="L110" s="15"/>
    </row>
    <row r="111" spans="3:12" x14ac:dyDescent="0.35">
      <c r="C111" s="15"/>
      <c r="D111" s="15"/>
      <c r="E111" s="15"/>
      <c r="F111" s="15"/>
      <c r="G111" s="15"/>
      <c r="I111" s="15"/>
      <c r="L111" s="15"/>
    </row>
    <row r="112" spans="3:12" x14ac:dyDescent="0.35">
      <c r="C112" s="15"/>
      <c r="D112" s="15"/>
      <c r="E112" s="15"/>
      <c r="F112" s="15"/>
      <c r="G112" s="15"/>
      <c r="I112" s="15"/>
      <c r="L112" s="15"/>
    </row>
    <row r="113" spans="3:12" x14ac:dyDescent="0.35">
      <c r="C113" s="15"/>
      <c r="D113" s="15"/>
      <c r="E113" s="15"/>
      <c r="F113" s="15"/>
      <c r="G113" s="15"/>
      <c r="I113" s="15"/>
      <c r="L113" s="15"/>
    </row>
    <row r="114" spans="3:12" x14ac:dyDescent="0.35">
      <c r="C114" s="15"/>
      <c r="D114" s="15"/>
      <c r="E114" s="15"/>
      <c r="F114" s="15"/>
      <c r="G114" s="15"/>
      <c r="I114" s="15"/>
      <c r="L114" s="15"/>
    </row>
    <row r="115" spans="3:12" x14ac:dyDescent="0.35">
      <c r="C115" s="15"/>
      <c r="D115" s="15"/>
      <c r="E115" s="15"/>
      <c r="F115" s="15"/>
      <c r="G115" s="15"/>
      <c r="I115" s="15"/>
      <c r="L115" s="15"/>
    </row>
    <row r="116" spans="3:12" x14ac:dyDescent="0.35">
      <c r="C116" s="15"/>
      <c r="D116" s="15"/>
      <c r="E116" s="15"/>
      <c r="F116" s="15"/>
      <c r="G116" s="15"/>
      <c r="I116" s="15"/>
      <c r="L116" s="15"/>
    </row>
    <row r="117" spans="3:12" x14ac:dyDescent="0.35">
      <c r="C117" s="15"/>
      <c r="D117" s="15"/>
      <c r="E117" s="15"/>
      <c r="F117" s="15"/>
      <c r="G117" s="15"/>
      <c r="I117" s="15"/>
      <c r="L117" s="15"/>
    </row>
    <row r="118" spans="3:12" x14ac:dyDescent="0.35">
      <c r="C118" s="15"/>
      <c r="D118" s="15"/>
      <c r="E118" s="15"/>
      <c r="F118" s="15"/>
      <c r="G118" s="15"/>
      <c r="I118" s="15"/>
      <c r="L118" s="15"/>
    </row>
    <row r="119" spans="3:12" x14ac:dyDescent="0.35">
      <c r="C119" s="15"/>
      <c r="D119" s="15"/>
      <c r="E119" s="15"/>
      <c r="F119" s="15"/>
      <c r="G119" s="15"/>
      <c r="I119" s="15"/>
      <c r="L119" s="15"/>
    </row>
    <row r="120" spans="3:12" x14ac:dyDescent="0.35">
      <c r="C120" s="15"/>
      <c r="D120" s="15"/>
      <c r="E120" s="15"/>
      <c r="F120" s="15"/>
      <c r="G120" s="15"/>
      <c r="I120" s="15"/>
      <c r="L120" s="15"/>
    </row>
    <row r="121" spans="3:12" x14ac:dyDescent="0.35">
      <c r="C121" s="15"/>
      <c r="D121" s="15"/>
      <c r="E121" s="15"/>
      <c r="F121" s="15"/>
      <c r="G121" s="15"/>
      <c r="I121" s="15"/>
      <c r="L121" s="15"/>
    </row>
    <row r="122" spans="3:12" x14ac:dyDescent="0.35">
      <c r="C122" s="15"/>
      <c r="D122" s="15"/>
      <c r="E122" s="15"/>
      <c r="F122" s="15"/>
      <c r="G122" s="15"/>
      <c r="I122" s="15"/>
      <c r="L122" s="15"/>
    </row>
    <row r="123" spans="3:12" x14ac:dyDescent="0.35">
      <c r="C123" s="15"/>
      <c r="D123" s="15"/>
      <c r="E123" s="15"/>
      <c r="F123" s="15"/>
      <c r="G123" s="15"/>
      <c r="I123" s="15"/>
      <c r="L123" s="15"/>
    </row>
    <row r="124" spans="3:12" x14ac:dyDescent="0.35">
      <c r="C124" s="15"/>
      <c r="D124" s="15"/>
      <c r="E124" s="15"/>
      <c r="F124" s="15"/>
      <c r="G124" s="15"/>
      <c r="I124" s="15"/>
      <c r="L124" s="15"/>
    </row>
    <row r="125" spans="3:12" x14ac:dyDescent="0.35">
      <c r="C125" s="15"/>
      <c r="D125" s="15"/>
      <c r="E125" s="15"/>
      <c r="F125" s="15"/>
      <c r="G125" s="15"/>
      <c r="I125" s="15"/>
      <c r="L125" s="15"/>
    </row>
    <row r="126" spans="3:12" x14ac:dyDescent="0.35">
      <c r="C126" s="15"/>
      <c r="D126" s="15"/>
      <c r="E126" s="15"/>
      <c r="F126" s="15"/>
      <c r="G126" s="15"/>
      <c r="I126" s="15"/>
      <c r="L126" s="15"/>
    </row>
    <row r="127" spans="3:12" x14ac:dyDescent="0.35">
      <c r="C127" s="15"/>
      <c r="D127" s="15"/>
      <c r="E127" s="15"/>
      <c r="F127" s="15"/>
      <c r="G127" s="15"/>
      <c r="I127" s="15"/>
      <c r="L127" s="15"/>
    </row>
    <row r="128" spans="3:12" x14ac:dyDescent="0.35">
      <c r="C128" s="15"/>
      <c r="D128" s="15"/>
      <c r="E128" s="15"/>
      <c r="F128" s="15"/>
      <c r="G128" s="15"/>
      <c r="I128" s="15"/>
      <c r="L128" s="15"/>
    </row>
    <row r="129" spans="3:12" x14ac:dyDescent="0.35">
      <c r="C129" s="15"/>
      <c r="D129" s="15"/>
      <c r="E129" s="15"/>
      <c r="F129" s="15"/>
      <c r="G129" s="15"/>
      <c r="I129" s="15"/>
      <c r="L129" s="15"/>
    </row>
    <row r="130" spans="3:12" x14ac:dyDescent="0.35">
      <c r="C130" s="15"/>
      <c r="D130" s="15"/>
      <c r="E130" s="15"/>
      <c r="F130" s="15"/>
      <c r="G130" s="15"/>
      <c r="I130" s="15"/>
      <c r="L130" s="15"/>
    </row>
    <row r="131" spans="3:12" x14ac:dyDescent="0.35">
      <c r="C131" s="15"/>
      <c r="D131" s="15"/>
      <c r="E131" s="15"/>
      <c r="F131" s="15"/>
      <c r="G131" s="15"/>
      <c r="I131" s="15"/>
      <c r="L131" s="15"/>
    </row>
    <row r="132" spans="3:12" x14ac:dyDescent="0.35">
      <c r="C132" s="15"/>
      <c r="D132" s="15"/>
      <c r="E132" s="15"/>
      <c r="F132" s="15"/>
      <c r="G132" s="15"/>
      <c r="I132" s="15"/>
      <c r="L132" s="15"/>
    </row>
    <row r="133" spans="3:12" x14ac:dyDescent="0.35">
      <c r="C133" s="15"/>
      <c r="D133" s="15"/>
      <c r="E133" s="15"/>
      <c r="F133" s="15"/>
      <c r="G133" s="15"/>
      <c r="I133" s="15"/>
      <c r="L133" s="15"/>
    </row>
    <row r="134" spans="3:12" x14ac:dyDescent="0.35">
      <c r="C134" s="15"/>
      <c r="D134" s="15"/>
      <c r="E134" s="15"/>
      <c r="F134" s="15"/>
      <c r="G134" s="15"/>
      <c r="I134" s="15"/>
      <c r="L134" s="15"/>
    </row>
    <row r="135" spans="3:12" x14ac:dyDescent="0.35">
      <c r="C135" s="15"/>
      <c r="D135" s="15"/>
      <c r="E135" s="15"/>
      <c r="F135" s="15"/>
      <c r="G135" s="15"/>
      <c r="I135" s="15"/>
      <c r="L135" s="15"/>
    </row>
    <row r="136" spans="3:12" x14ac:dyDescent="0.35">
      <c r="C136" s="15"/>
      <c r="D136" s="15"/>
      <c r="E136" s="15"/>
      <c r="F136" s="15"/>
      <c r="G136" s="15"/>
      <c r="I136" s="15"/>
      <c r="L136" s="15"/>
    </row>
    <row r="137" spans="3:12" x14ac:dyDescent="0.35">
      <c r="C137" s="15"/>
      <c r="D137" s="15"/>
      <c r="E137" s="15"/>
      <c r="F137" s="15"/>
      <c r="G137" s="15"/>
      <c r="I137" s="15"/>
      <c r="L137" s="15"/>
    </row>
    <row r="138" spans="3:12" x14ac:dyDescent="0.35">
      <c r="C138" s="15"/>
      <c r="D138" s="15"/>
      <c r="E138" s="15"/>
      <c r="F138" s="15"/>
      <c r="G138" s="15"/>
      <c r="I138" s="15"/>
      <c r="L138" s="15"/>
    </row>
    <row r="139" spans="3:12" x14ac:dyDescent="0.35">
      <c r="C139" s="15"/>
      <c r="D139" s="15"/>
      <c r="E139" s="15"/>
      <c r="F139" s="15"/>
      <c r="G139" s="15"/>
      <c r="I139" s="15"/>
      <c r="L139" s="15"/>
    </row>
    <row r="140" spans="3:12" x14ac:dyDescent="0.35">
      <c r="C140" s="15"/>
      <c r="D140" s="15"/>
      <c r="E140" s="15"/>
      <c r="F140" s="15"/>
      <c r="G140" s="15"/>
      <c r="I140" s="15"/>
      <c r="L140" s="15"/>
    </row>
    <row r="141" spans="3:12" x14ac:dyDescent="0.35">
      <c r="C141" s="15"/>
      <c r="D141" s="15"/>
      <c r="E141" s="15"/>
      <c r="F141" s="15"/>
      <c r="G141" s="15"/>
      <c r="I141" s="15"/>
      <c r="L141" s="15"/>
    </row>
    <row r="142" spans="3:12" x14ac:dyDescent="0.35">
      <c r="C142" s="15"/>
      <c r="D142" s="15"/>
      <c r="E142" s="15"/>
      <c r="F142" s="15"/>
      <c r="G142" s="15"/>
      <c r="I142" s="15"/>
      <c r="L142" s="15"/>
    </row>
    <row r="143" spans="3:12" x14ac:dyDescent="0.35">
      <c r="C143" s="15"/>
      <c r="D143" s="15"/>
      <c r="E143" s="15"/>
      <c r="F143" s="15"/>
      <c r="G143" s="15"/>
      <c r="I143" s="15"/>
      <c r="L143" s="15"/>
    </row>
    <row r="144" spans="3:12" x14ac:dyDescent="0.35">
      <c r="C144" s="15"/>
      <c r="D144" s="15"/>
      <c r="E144" s="15"/>
      <c r="F144" s="15"/>
      <c r="G144" s="15"/>
      <c r="I144" s="15"/>
      <c r="L144" s="15"/>
    </row>
    <row r="145" spans="3:12" x14ac:dyDescent="0.35">
      <c r="C145" s="15"/>
      <c r="D145" s="15"/>
      <c r="E145" s="15"/>
      <c r="F145" s="15"/>
      <c r="G145" s="15"/>
      <c r="I145" s="15"/>
      <c r="L145" s="15"/>
    </row>
    <row r="146" spans="3:12" x14ac:dyDescent="0.35">
      <c r="C146" s="15"/>
      <c r="D146" s="15"/>
      <c r="E146" s="15"/>
      <c r="F146" s="15"/>
      <c r="G146" s="15"/>
      <c r="I146" s="15"/>
      <c r="L146" s="15"/>
    </row>
    <row r="147" spans="3:12" x14ac:dyDescent="0.35">
      <c r="C147" s="15"/>
      <c r="D147" s="15"/>
      <c r="E147" s="15"/>
      <c r="F147" s="15"/>
      <c r="G147" s="15"/>
      <c r="I147" s="15"/>
      <c r="L147" s="15"/>
    </row>
    <row r="148" spans="3:12" x14ac:dyDescent="0.35">
      <c r="C148" s="15"/>
      <c r="D148" s="15"/>
      <c r="E148" s="15"/>
      <c r="F148" s="15"/>
      <c r="G148" s="15"/>
      <c r="I148" s="15"/>
      <c r="L148" s="15"/>
    </row>
    <row r="149" spans="3:12" x14ac:dyDescent="0.35">
      <c r="C149" s="15"/>
      <c r="D149" s="15"/>
      <c r="E149" s="15"/>
      <c r="F149" s="15"/>
      <c r="G149" s="15"/>
      <c r="I149" s="15"/>
      <c r="L149" s="15"/>
    </row>
    <row r="150" spans="3:12" x14ac:dyDescent="0.35">
      <c r="C150" s="15"/>
      <c r="D150" s="15"/>
      <c r="E150" s="15"/>
      <c r="F150" s="15"/>
      <c r="G150" s="15"/>
      <c r="I150" s="15"/>
      <c r="L150" s="15"/>
    </row>
    <row r="151" spans="3:12" x14ac:dyDescent="0.35">
      <c r="C151" s="15"/>
      <c r="D151" s="15"/>
      <c r="E151" s="15"/>
      <c r="F151" s="15"/>
      <c r="G151" s="15"/>
      <c r="I151" s="15"/>
      <c r="L151" s="15"/>
    </row>
    <row r="152" spans="3:12" x14ac:dyDescent="0.35">
      <c r="C152" s="15"/>
      <c r="D152" s="15"/>
      <c r="E152" s="15"/>
      <c r="F152" s="15"/>
      <c r="G152" s="15"/>
      <c r="I152" s="15"/>
      <c r="L152" s="15"/>
    </row>
    <row r="153" spans="3:12" x14ac:dyDescent="0.35">
      <c r="C153" s="15"/>
      <c r="D153" s="15"/>
      <c r="E153" s="15"/>
      <c r="F153" s="15"/>
      <c r="G153" s="15"/>
      <c r="I153" s="15"/>
      <c r="L153" s="15"/>
    </row>
    <row r="154" spans="3:12" x14ac:dyDescent="0.35">
      <c r="C154" s="15"/>
      <c r="D154" s="15"/>
      <c r="E154" s="15"/>
      <c r="F154" s="15"/>
      <c r="G154" s="15"/>
      <c r="I154" s="15"/>
      <c r="L154" s="15"/>
    </row>
    <row r="155" spans="3:12" x14ac:dyDescent="0.35">
      <c r="C155" s="15"/>
      <c r="D155" s="15"/>
      <c r="E155" s="15"/>
      <c r="F155" s="15"/>
      <c r="G155" s="15"/>
      <c r="I155" s="15"/>
      <c r="L155" s="15"/>
    </row>
    <row r="156" spans="3:12" x14ac:dyDescent="0.35">
      <c r="C156" s="15"/>
      <c r="D156" s="15"/>
      <c r="E156" s="15"/>
      <c r="F156" s="15"/>
      <c r="G156" s="15"/>
      <c r="I156" s="15"/>
      <c r="L156" s="15"/>
    </row>
    <row r="157" spans="3:12" x14ac:dyDescent="0.35">
      <c r="C157" s="15"/>
      <c r="D157" s="15"/>
      <c r="E157" s="15"/>
      <c r="F157" s="15"/>
      <c r="G157" s="15"/>
      <c r="I157" s="15"/>
      <c r="L157" s="15"/>
    </row>
    <row r="158" spans="3:12" x14ac:dyDescent="0.35">
      <c r="C158" s="15"/>
      <c r="D158" s="15"/>
      <c r="E158" s="15"/>
      <c r="F158" s="15"/>
      <c r="G158" s="15"/>
      <c r="I158" s="15"/>
      <c r="L158" s="15"/>
    </row>
    <row r="159" spans="3:12" x14ac:dyDescent="0.35">
      <c r="C159" s="15"/>
      <c r="D159" s="15"/>
      <c r="E159" s="15"/>
      <c r="F159" s="15"/>
      <c r="G159" s="15"/>
      <c r="I159" s="15"/>
      <c r="L159" s="15"/>
    </row>
    <row r="160" spans="3:12" x14ac:dyDescent="0.35">
      <c r="C160" s="15"/>
      <c r="D160" s="15"/>
      <c r="E160" s="15"/>
      <c r="F160" s="15"/>
      <c r="G160" s="15"/>
      <c r="I160" s="15"/>
      <c r="L160" s="15"/>
    </row>
    <row r="161" spans="3:12" x14ac:dyDescent="0.35">
      <c r="C161" s="15"/>
      <c r="D161" s="15"/>
      <c r="E161" s="15"/>
      <c r="F161" s="15"/>
      <c r="G161" s="15"/>
      <c r="I161" s="15"/>
      <c r="L161" s="15"/>
    </row>
    <row r="162" spans="3:12" x14ac:dyDescent="0.35">
      <c r="C162" s="15"/>
      <c r="D162" s="15"/>
      <c r="E162" s="15"/>
      <c r="F162" s="15"/>
      <c r="G162" s="15"/>
      <c r="I162" s="15"/>
      <c r="L162" s="15"/>
    </row>
    <row r="163" spans="3:12" x14ac:dyDescent="0.35">
      <c r="C163" s="15"/>
      <c r="D163" s="15"/>
      <c r="E163" s="15"/>
      <c r="F163" s="15"/>
      <c r="G163" s="15"/>
      <c r="I163" s="15"/>
      <c r="L163" s="15"/>
    </row>
    <row r="164" spans="3:12" x14ac:dyDescent="0.35">
      <c r="C164" s="15"/>
      <c r="D164" s="15"/>
      <c r="E164" s="15"/>
      <c r="F164" s="15"/>
      <c r="G164" s="15"/>
      <c r="I164" s="15"/>
      <c r="L164" s="15"/>
    </row>
    <row r="165" spans="3:12" x14ac:dyDescent="0.35">
      <c r="C165" s="15"/>
      <c r="D165" s="15"/>
      <c r="E165" s="15"/>
      <c r="F165" s="15"/>
      <c r="G165" s="15"/>
      <c r="I165" s="15"/>
      <c r="L165" s="15"/>
    </row>
    <row r="166" spans="3:12" x14ac:dyDescent="0.35">
      <c r="C166" s="15"/>
      <c r="D166" s="15"/>
      <c r="E166" s="15"/>
      <c r="F166" s="15"/>
      <c r="G166" s="15"/>
      <c r="I166" s="15"/>
      <c r="L166" s="15"/>
    </row>
    <row r="167" spans="3:12" x14ac:dyDescent="0.35">
      <c r="C167" s="15"/>
      <c r="D167" s="15"/>
      <c r="E167" s="15"/>
      <c r="F167" s="15"/>
      <c r="G167" s="15"/>
      <c r="I167" s="15"/>
      <c r="L167" s="15"/>
    </row>
    <row r="168" spans="3:12" x14ac:dyDescent="0.35">
      <c r="C168" s="15"/>
      <c r="D168" s="15"/>
      <c r="E168" s="15"/>
      <c r="F168" s="15"/>
      <c r="G168" s="15"/>
      <c r="I168" s="15"/>
      <c r="L168" s="15"/>
    </row>
    <row r="169" spans="3:12" x14ac:dyDescent="0.35">
      <c r="C169" s="15"/>
      <c r="D169" s="15"/>
      <c r="E169" s="15"/>
      <c r="F169" s="15"/>
      <c r="G169" s="15"/>
      <c r="I169" s="15"/>
      <c r="L169" s="15"/>
    </row>
    <row r="170" spans="3:12" x14ac:dyDescent="0.35">
      <c r="C170" s="15"/>
      <c r="D170" s="15"/>
      <c r="E170" s="15"/>
      <c r="F170" s="15"/>
      <c r="G170" s="15"/>
      <c r="I170" s="15"/>
      <c r="L170" s="15"/>
    </row>
    <row r="171" spans="3:12" x14ac:dyDescent="0.35">
      <c r="C171" s="15"/>
      <c r="D171" s="15"/>
      <c r="E171" s="15"/>
      <c r="F171" s="15"/>
      <c r="G171" s="15"/>
      <c r="I171" s="15"/>
      <c r="L171" s="15"/>
    </row>
    <row r="172" spans="3:12" x14ac:dyDescent="0.35">
      <c r="C172" s="15"/>
      <c r="D172" s="15"/>
      <c r="E172" s="15"/>
      <c r="F172" s="15"/>
      <c r="G172" s="15"/>
      <c r="I172" s="15"/>
      <c r="L172" s="15"/>
    </row>
    <row r="173" spans="3:12" x14ac:dyDescent="0.35">
      <c r="C173" s="15"/>
      <c r="D173" s="15"/>
      <c r="E173" s="15"/>
      <c r="F173" s="15"/>
      <c r="G173" s="15"/>
      <c r="I173" s="15"/>
      <c r="L173" s="15"/>
    </row>
    <row r="174" spans="3:12" x14ac:dyDescent="0.35">
      <c r="C174" s="15"/>
      <c r="D174" s="15"/>
      <c r="E174" s="15"/>
      <c r="F174" s="15"/>
      <c r="G174" s="15"/>
      <c r="I174" s="15"/>
      <c r="L174" s="15"/>
    </row>
    <row r="175" spans="3:12" x14ac:dyDescent="0.35">
      <c r="C175" s="15"/>
      <c r="D175" s="15"/>
      <c r="E175" s="15"/>
      <c r="F175" s="15"/>
      <c r="G175" s="15"/>
      <c r="I175" s="15"/>
      <c r="L175" s="15"/>
    </row>
    <row r="176" spans="3:12" x14ac:dyDescent="0.35">
      <c r="C176" s="15"/>
      <c r="D176" s="15"/>
      <c r="E176" s="15"/>
      <c r="F176" s="15"/>
      <c r="G176" s="15"/>
      <c r="I176" s="15"/>
      <c r="L176" s="15"/>
    </row>
    <row r="177" spans="3:12" x14ac:dyDescent="0.35">
      <c r="C177" s="15"/>
      <c r="D177" s="15"/>
      <c r="E177" s="15"/>
      <c r="F177" s="15"/>
      <c r="G177" s="15"/>
      <c r="I177" s="15"/>
      <c r="L177" s="15"/>
    </row>
    <row r="178" spans="3:12" x14ac:dyDescent="0.35">
      <c r="C178" s="15"/>
      <c r="D178" s="15"/>
      <c r="E178" s="15"/>
      <c r="F178" s="15"/>
      <c r="G178" s="15"/>
      <c r="I178" s="15"/>
      <c r="L178" s="15"/>
    </row>
    <row r="179" spans="3:12" x14ac:dyDescent="0.35">
      <c r="C179" s="15"/>
      <c r="D179" s="15"/>
      <c r="E179" s="15"/>
      <c r="F179" s="15"/>
      <c r="G179" s="15"/>
      <c r="I179" s="15"/>
      <c r="L179" s="15"/>
    </row>
    <row r="180" spans="3:12" x14ac:dyDescent="0.35">
      <c r="C180" s="15"/>
      <c r="D180" s="15"/>
      <c r="E180" s="15"/>
      <c r="F180" s="15"/>
      <c r="G180" s="15"/>
      <c r="I180" s="15"/>
      <c r="L180" s="15"/>
    </row>
    <row r="181" spans="3:12" x14ac:dyDescent="0.35">
      <c r="C181" s="15"/>
      <c r="D181" s="15"/>
      <c r="E181" s="15"/>
      <c r="F181" s="15"/>
      <c r="G181" s="15"/>
      <c r="I181" s="15"/>
      <c r="L181" s="15"/>
    </row>
    <row r="182" spans="3:12" x14ac:dyDescent="0.35">
      <c r="C182" s="15"/>
      <c r="D182" s="15"/>
      <c r="E182" s="15"/>
      <c r="F182" s="15"/>
      <c r="G182" s="15"/>
      <c r="I182" s="15"/>
      <c r="L182" s="15"/>
    </row>
    <row r="183" spans="3:12" x14ac:dyDescent="0.35">
      <c r="C183" s="15"/>
      <c r="D183" s="15"/>
      <c r="E183" s="15"/>
      <c r="F183" s="15"/>
      <c r="G183" s="15"/>
      <c r="I183" s="15"/>
      <c r="L183" s="15"/>
    </row>
    <row r="184" spans="3:12" x14ac:dyDescent="0.35">
      <c r="C184" s="15"/>
      <c r="D184" s="15"/>
      <c r="E184" s="15"/>
      <c r="F184" s="15"/>
      <c r="G184" s="15"/>
      <c r="I184" s="15"/>
      <c r="L184" s="15"/>
    </row>
    <row r="185" spans="3:12" x14ac:dyDescent="0.35">
      <c r="C185" s="15"/>
      <c r="D185" s="15"/>
      <c r="E185" s="15"/>
      <c r="F185" s="15"/>
      <c r="G185" s="15"/>
      <c r="I185" s="15"/>
      <c r="L185" s="15"/>
    </row>
    <row r="186" spans="3:12" x14ac:dyDescent="0.35">
      <c r="C186" s="15"/>
      <c r="D186" s="15"/>
      <c r="E186" s="15"/>
      <c r="F186" s="15"/>
      <c r="G186" s="15"/>
      <c r="I186" s="15"/>
      <c r="L186" s="15"/>
    </row>
    <row r="187" spans="3:12" x14ac:dyDescent="0.35">
      <c r="C187" s="15"/>
      <c r="D187" s="15"/>
      <c r="E187" s="15"/>
      <c r="F187" s="15"/>
      <c r="G187" s="15"/>
      <c r="I187" s="15"/>
      <c r="L187" s="15"/>
    </row>
    <row r="188" spans="3:12" x14ac:dyDescent="0.35">
      <c r="C188" s="15"/>
      <c r="D188" s="15"/>
      <c r="E188" s="15"/>
      <c r="F188" s="15"/>
      <c r="G188" s="15"/>
      <c r="I188" s="15"/>
      <c r="L188" s="15"/>
    </row>
    <row r="189" spans="3:12" x14ac:dyDescent="0.35">
      <c r="C189" s="15"/>
      <c r="D189" s="15"/>
      <c r="E189" s="15"/>
      <c r="F189" s="15"/>
      <c r="G189" s="15"/>
      <c r="I189" s="15"/>
      <c r="L189" s="15"/>
    </row>
    <row r="190" spans="3:12" x14ac:dyDescent="0.35">
      <c r="C190" s="15"/>
      <c r="D190" s="15"/>
      <c r="E190" s="15"/>
      <c r="F190" s="15"/>
      <c r="G190" s="15"/>
      <c r="I190" s="15"/>
      <c r="L190" s="15"/>
    </row>
    <row r="191" spans="3:12" x14ac:dyDescent="0.35">
      <c r="C191" s="15"/>
      <c r="D191" s="15"/>
      <c r="E191" s="15"/>
      <c r="F191" s="15"/>
      <c r="G191" s="15"/>
      <c r="I191" s="15"/>
      <c r="L191" s="15"/>
    </row>
    <row r="192" spans="3:12" x14ac:dyDescent="0.35">
      <c r="C192" s="15"/>
      <c r="D192" s="15"/>
      <c r="E192" s="15"/>
      <c r="F192" s="15"/>
      <c r="G192" s="15"/>
      <c r="I192" s="15"/>
      <c r="L192" s="15"/>
    </row>
    <row r="193" spans="3:12" x14ac:dyDescent="0.35">
      <c r="C193" s="15"/>
      <c r="D193" s="15"/>
      <c r="E193" s="15"/>
      <c r="F193" s="15"/>
      <c r="G193" s="15"/>
      <c r="I193" s="15"/>
      <c r="L193" s="15"/>
    </row>
    <row r="194" spans="3:12" x14ac:dyDescent="0.35">
      <c r="C194" s="15"/>
      <c r="D194" s="15"/>
      <c r="E194" s="15"/>
      <c r="F194" s="15"/>
      <c r="G194" s="15"/>
      <c r="I194" s="15"/>
      <c r="L194" s="15"/>
    </row>
    <row r="195" spans="3:12" x14ac:dyDescent="0.35">
      <c r="C195" s="15"/>
      <c r="D195" s="15"/>
      <c r="E195" s="15"/>
      <c r="F195" s="15"/>
      <c r="G195" s="15"/>
      <c r="I195" s="15"/>
      <c r="L195" s="15"/>
    </row>
    <row r="196" spans="3:12" x14ac:dyDescent="0.35">
      <c r="C196" s="15"/>
      <c r="D196" s="15"/>
      <c r="E196" s="15"/>
      <c r="F196" s="15"/>
      <c r="G196" s="15"/>
      <c r="I196" s="15"/>
      <c r="L196" s="15"/>
    </row>
    <row r="197" spans="3:12" x14ac:dyDescent="0.35">
      <c r="C197" s="15"/>
      <c r="D197" s="15"/>
      <c r="E197" s="15"/>
      <c r="F197" s="15"/>
      <c r="G197" s="15"/>
      <c r="I197" s="15"/>
      <c r="L197" s="15"/>
    </row>
    <row r="198" spans="3:12" x14ac:dyDescent="0.35">
      <c r="C198" s="15"/>
      <c r="D198" s="15"/>
      <c r="E198" s="15"/>
      <c r="F198" s="15"/>
      <c r="G198" s="15"/>
      <c r="I198" s="15"/>
      <c r="L198" s="15"/>
    </row>
    <row r="199" spans="3:12" x14ac:dyDescent="0.35">
      <c r="C199" s="15"/>
      <c r="D199" s="15"/>
      <c r="E199" s="15"/>
      <c r="F199" s="15"/>
      <c r="G199" s="15"/>
      <c r="I199" s="15"/>
      <c r="L199" s="15"/>
    </row>
    <row r="200" spans="3:12" x14ac:dyDescent="0.35">
      <c r="C200" s="15"/>
      <c r="D200" s="15"/>
      <c r="E200" s="15"/>
      <c r="F200" s="15"/>
      <c r="G200" s="15"/>
      <c r="I200" s="15"/>
      <c r="L200" s="15"/>
    </row>
    <row r="201" spans="3:12" x14ac:dyDescent="0.35">
      <c r="C201" s="15"/>
      <c r="D201" s="15"/>
      <c r="E201" s="15"/>
      <c r="F201" s="15"/>
      <c r="G201" s="15"/>
      <c r="I201" s="15"/>
      <c r="L201" s="15"/>
    </row>
    <row r="202" spans="3:12" x14ac:dyDescent="0.35">
      <c r="C202" s="15"/>
      <c r="D202" s="15"/>
      <c r="E202" s="15"/>
      <c r="F202" s="15"/>
      <c r="G202" s="15"/>
      <c r="I202" s="15"/>
      <c r="L202" s="15"/>
    </row>
    <row r="203" spans="3:12" x14ac:dyDescent="0.35">
      <c r="C203" s="15"/>
      <c r="D203" s="15"/>
      <c r="E203" s="15"/>
      <c r="F203" s="15"/>
      <c r="G203" s="15"/>
      <c r="I203" s="15"/>
      <c r="L203" s="15"/>
    </row>
    <row r="204" spans="3:12" x14ac:dyDescent="0.35">
      <c r="C204" s="15"/>
      <c r="D204" s="15"/>
      <c r="E204" s="15"/>
      <c r="F204" s="15"/>
      <c r="G204" s="15"/>
      <c r="I204" s="15"/>
      <c r="L204" s="15"/>
    </row>
    <row r="205" spans="3:12" x14ac:dyDescent="0.35">
      <c r="C205" s="15"/>
      <c r="D205" s="15"/>
      <c r="E205" s="15"/>
      <c r="F205" s="15"/>
      <c r="G205" s="15"/>
      <c r="I205" s="15"/>
      <c r="L205" s="15"/>
    </row>
    <row r="206" spans="3:12" x14ac:dyDescent="0.35">
      <c r="C206" s="15"/>
      <c r="D206" s="15"/>
      <c r="E206" s="15"/>
      <c r="F206" s="15"/>
      <c r="G206" s="15"/>
      <c r="I206" s="15"/>
      <c r="L206" s="15"/>
    </row>
    <row r="207" spans="3:12" x14ac:dyDescent="0.35">
      <c r="C207" s="15"/>
      <c r="D207" s="15"/>
      <c r="E207" s="15"/>
      <c r="F207" s="15"/>
      <c r="G207" s="15"/>
      <c r="I207" s="15"/>
      <c r="L207" s="15"/>
    </row>
    <row r="208" spans="3:12" x14ac:dyDescent="0.35">
      <c r="C208" s="15"/>
      <c r="D208" s="15"/>
      <c r="E208" s="15"/>
      <c r="F208" s="15"/>
      <c r="G208" s="15"/>
      <c r="I208" s="15"/>
      <c r="L208" s="15"/>
    </row>
    <row r="209" spans="3:12" x14ac:dyDescent="0.35">
      <c r="C209" s="15"/>
      <c r="D209" s="15"/>
      <c r="E209" s="15"/>
      <c r="F209" s="15"/>
      <c r="G209" s="15"/>
      <c r="I209" s="15"/>
      <c r="L209" s="15"/>
    </row>
    <row r="210" spans="3:12" x14ac:dyDescent="0.35">
      <c r="C210" s="15"/>
      <c r="D210" s="15"/>
      <c r="E210" s="15"/>
      <c r="F210" s="15"/>
      <c r="G210" s="15"/>
      <c r="I210" s="15"/>
      <c r="L210" s="15"/>
    </row>
    <row r="211" spans="3:12" x14ac:dyDescent="0.35">
      <c r="C211" s="15"/>
      <c r="D211" s="15"/>
      <c r="E211" s="15"/>
      <c r="F211" s="15"/>
      <c r="G211" s="15"/>
      <c r="I211" s="15"/>
      <c r="L211" s="15"/>
    </row>
    <row r="212" spans="3:12" x14ac:dyDescent="0.35">
      <c r="C212" s="15"/>
      <c r="D212" s="15"/>
      <c r="E212" s="15"/>
      <c r="F212" s="15"/>
      <c r="G212" s="15"/>
      <c r="I212" s="15"/>
      <c r="L212" s="15"/>
    </row>
    <row r="213" spans="3:12" x14ac:dyDescent="0.35">
      <c r="C213" s="15"/>
      <c r="D213" s="15"/>
      <c r="E213" s="15"/>
      <c r="F213" s="15"/>
      <c r="G213" s="15"/>
      <c r="I213" s="15"/>
      <c r="L213" s="15"/>
    </row>
    <row r="214" spans="3:12" x14ac:dyDescent="0.35">
      <c r="C214" s="15"/>
      <c r="D214" s="15"/>
      <c r="E214" s="15"/>
      <c r="F214" s="15"/>
      <c r="G214" s="15"/>
      <c r="I214" s="15"/>
      <c r="L214" s="15"/>
    </row>
    <row r="215" spans="3:12" x14ac:dyDescent="0.35">
      <c r="C215" s="15"/>
      <c r="D215" s="15"/>
      <c r="E215" s="15"/>
      <c r="F215" s="15"/>
      <c r="G215" s="15"/>
      <c r="I215" s="15"/>
      <c r="L215" s="15"/>
    </row>
    <row r="216" spans="3:12" x14ac:dyDescent="0.35">
      <c r="C216" s="15"/>
      <c r="D216" s="15"/>
      <c r="E216" s="15"/>
      <c r="F216" s="15"/>
      <c r="G216" s="15"/>
      <c r="I216" s="15"/>
      <c r="L216" s="15"/>
    </row>
    <row r="217" spans="3:12" x14ac:dyDescent="0.35">
      <c r="C217" s="15"/>
      <c r="D217" s="15"/>
      <c r="E217" s="15"/>
      <c r="F217" s="15"/>
      <c r="G217" s="15"/>
      <c r="I217" s="15"/>
      <c r="L217" s="15"/>
    </row>
    <row r="218" spans="3:12" x14ac:dyDescent="0.35">
      <c r="C218" s="15"/>
      <c r="D218" s="15"/>
      <c r="E218" s="15"/>
      <c r="F218" s="15"/>
      <c r="G218" s="15"/>
      <c r="I218" s="15"/>
      <c r="L218" s="15"/>
    </row>
    <row r="219" spans="3:12" x14ac:dyDescent="0.35">
      <c r="C219" s="15"/>
      <c r="D219" s="15"/>
      <c r="E219" s="15"/>
      <c r="F219" s="15"/>
      <c r="G219" s="15"/>
      <c r="I219" s="15"/>
      <c r="L219" s="15"/>
    </row>
    <row r="220" spans="3:12" x14ac:dyDescent="0.35">
      <c r="C220" s="15"/>
      <c r="D220" s="15"/>
      <c r="E220" s="15"/>
      <c r="F220" s="15"/>
      <c r="G220" s="15"/>
      <c r="I220" s="15"/>
      <c r="L220" s="15"/>
    </row>
    <row r="221" spans="3:12" x14ac:dyDescent="0.35">
      <c r="C221" s="15"/>
      <c r="D221" s="15"/>
      <c r="E221" s="15"/>
      <c r="F221" s="15"/>
      <c r="G221" s="15"/>
      <c r="I221" s="15"/>
      <c r="L221" s="15"/>
    </row>
    <row r="222" spans="3:12" x14ac:dyDescent="0.35">
      <c r="C222" s="15"/>
      <c r="D222" s="15"/>
      <c r="E222" s="15"/>
      <c r="F222" s="15"/>
      <c r="G222" s="15"/>
      <c r="I222" s="15"/>
      <c r="L222" s="15"/>
    </row>
    <row r="223" spans="3:12" x14ac:dyDescent="0.35">
      <c r="C223" s="15"/>
      <c r="D223" s="15"/>
      <c r="E223" s="15"/>
      <c r="F223" s="15"/>
      <c r="G223" s="15"/>
      <c r="I223" s="15"/>
      <c r="L223" s="15"/>
    </row>
    <row r="224" spans="3:12" x14ac:dyDescent="0.35">
      <c r="C224" s="15"/>
      <c r="D224" s="15"/>
      <c r="E224" s="15"/>
      <c r="F224" s="15"/>
      <c r="G224" s="15"/>
      <c r="I224" s="15"/>
      <c r="L224" s="15"/>
    </row>
    <row r="225" spans="3:12" x14ac:dyDescent="0.35">
      <c r="C225" s="15"/>
      <c r="D225" s="15"/>
      <c r="E225" s="15"/>
      <c r="F225" s="15"/>
      <c r="G225" s="15"/>
      <c r="I225" s="15"/>
      <c r="L225" s="15"/>
    </row>
    <row r="226" spans="3:12" x14ac:dyDescent="0.35">
      <c r="C226" s="15"/>
      <c r="D226" s="15"/>
      <c r="E226" s="15"/>
      <c r="F226" s="15"/>
      <c r="G226" s="15"/>
      <c r="I226" s="15"/>
      <c r="L226" s="15"/>
    </row>
    <row r="227" spans="3:12" x14ac:dyDescent="0.35">
      <c r="C227" s="15"/>
      <c r="D227" s="15"/>
      <c r="E227" s="15"/>
      <c r="F227" s="15"/>
      <c r="G227" s="15"/>
      <c r="I227" s="15"/>
      <c r="L227" s="15"/>
    </row>
    <row r="228" spans="3:12" x14ac:dyDescent="0.35">
      <c r="C228" s="15"/>
      <c r="D228" s="15"/>
      <c r="E228" s="15"/>
      <c r="F228" s="15"/>
      <c r="G228" s="15"/>
      <c r="I228" s="15"/>
      <c r="L228" s="15"/>
    </row>
    <row r="229" spans="3:12" x14ac:dyDescent="0.35">
      <c r="C229" s="15"/>
      <c r="D229" s="15"/>
      <c r="E229" s="15"/>
      <c r="F229" s="15"/>
      <c r="G229" s="15"/>
      <c r="I229" s="15"/>
      <c r="L229" s="15"/>
    </row>
    <row r="230" spans="3:12" x14ac:dyDescent="0.35">
      <c r="C230" s="15"/>
      <c r="D230" s="15"/>
      <c r="E230" s="15"/>
      <c r="F230" s="15"/>
      <c r="G230" s="15"/>
      <c r="I230" s="15"/>
      <c r="L230" s="15"/>
    </row>
    <row r="231" spans="3:12" x14ac:dyDescent="0.35">
      <c r="C231" s="15"/>
      <c r="D231" s="15"/>
      <c r="E231" s="15"/>
      <c r="F231" s="15"/>
      <c r="G231" s="15"/>
      <c r="I231" s="15"/>
      <c r="L231" s="15"/>
    </row>
    <row r="232" spans="3:12" x14ac:dyDescent="0.35">
      <c r="C232" s="15"/>
      <c r="D232" s="15"/>
      <c r="E232" s="15"/>
      <c r="F232" s="15"/>
      <c r="G232" s="15"/>
      <c r="I232" s="15"/>
      <c r="L232" s="15"/>
    </row>
    <row r="233" spans="3:12" x14ac:dyDescent="0.35">
      <c r="C233" s="15"/>
      <c r="D233" s="15"/>
      <c r="E233" s="15"/>
      <c r="F233" s="15"/>
      <c r="G233" s="15"/>
      <c r="I233" s="15"/>
      <c r="L233" s="15"/>
    </row>
    <row r="234" spans="3:12" x14ac:dyDescent="0.35">
      <c r="C234" s="15"/>
      <c r="D234" s="15"/>
      <c r="E234" s="15"/>
      <c r="F234" s="15"/>
      <c r="G234" s="15"/>
      <c r="I234" s="15"/>
      <c r="L234" s="15"/>
    </row>
    <row r="235" spans="3:12" x14ac:dyDescent="0.35">
      <c r="C235" s="15"/>
      <c r="D235" s="15"/>
      <c r="E235" s="15"/>
      <c r="F235" s="15"/>
      <c r="G235" s="15"/>
      <c r="I235" s="15"/>
      <c r="L235" s="15"/>
    </row>
    <row r="236" spans="3:12" x14ac:dyDescent="0.35">
      <c r="C236" s="15"/>
      <c r="D236" s="15"/>
      <c r="E236" s="15"/>
      <c r="F236" s="15"/>
      <c r="G236" s="15"/>
      <c r="I236" s="15"/>
      <c r="L236" s="15"/>
    </row>
    <row r="237" spans="3:12" x14ac:dyDescent="0.35">
      <c r="C237" s="15"/>
      <c r="D237" s="15"/>
      <c r="E237" s="15"/>
      <c r="F237" s="15"/>
      <c r="G237" s="15"/>
      <c r="I237" s="15"/>
      <c r="L237" s="15"/>
    </row>
    <row r="238" spans="3:12" x14ac:dyDescent="0.35">
      <c r="C238" s="15"/>
      <c r="D238" s="15"/>
      <c r="E238" s="15"/>
      <c r="F238" s="15"/>
      <c r="G238" s="15"/>
      <c r="I238" s="15"/>
      <c r="L238" s="15"/>
    </row>
    <row r="239" spans="3:12" x14ac:dyDescent="0.35">
      <c r="C239" s="15"/>
      <c r="D239" s="15"/>
      <c r="E239" s="15"/>
      <c r="F239" s="15"/>
      <c r="G239" s="15"/>
      <c r="I239" s="15"/>
      <c r="L239" s="15"/>
    </row>
    <row r="240" spans="3:12" x14ac:dyDescent="0.35">
      <c r="C240" s="15"/>
      <c r="D240" s="15"/>
      <c r="E240" s="15"/>
      <c r="F240" s="15"/>
      <c r="G240" s="15"/>
      <c r="I240" s="15"/>
      <c r="L240" s="15"/>
    </row>
    <row r="241" spans="3:12" x14ac:dyDescent="0.35">
      <c r="C241" s="15"/>
      <c r="D241" s="15"/>
      <c r="E241" s="15"/>
      <c r="F241" s="15"/>
      <c r="G241" s="15"/>
      <c r="I241" s="15"/>
      <c r="L241" s="15"/>
    </row>
    <row r="242" spans="3:12" x14ac:dyDescent="0.35">
      <c r="C242" s="15"/>
      <c r="D242" s="15"/>
      <c r="E242" s="15"/>
      <c r="F242" s="15"/>
      <c r="G242" s="15"/>
      <c r="I242" s="15"/>
      <c r="L242" s="15"/>
    </row>
    <row r="243" spans="3:12" x14ac:dyDescent="0.35">
      <c r="C243" s="15"/>
      <c r="D243" s="15"/>
      <c r="E243" s="15"/>
      <c r="F243" s="15"/>
      <c r="G243" s="15"/>
      <c r="I243" s="15"/>
      <c r="L243" s="15"/>
    </row>
    <row r="244" spans="3:12" x14ac:dyDescent="0.35">
      <c r="C244" s="15"/>
      <c r="D244" s="15"/>
      <c r="E244" s="15"/>
      <c r="F244" s="15"/>
      <c r="G244" s="15"/>
      <c r="I244" s="15"/>
      <c r="L244" s="15"/>
    </row>
    <row r="245" spans="3:12" x14ac:dyDescent="0.35">
      <c r="C245" s="15"/>
      <c r="D245" s="15"/>
      <c r="E245" s="15"/>
      <c r="F245" s="15"/>
      <c r="G245" s="15"/>
      <c r="I245" s="15"/>
      <c r="L245" s="15"/>
    </row>
    <row r="246" spans="3:12" x14ac:dyDescent="0.35">
      <c r="C246" s="15"/>
      <c r="D246" s="15"/>
      <c r="E246" s="15"/>
      <c r="F246" s="15"/>
      <c r="G246" s="15"/>
      <c r="I246" s="15"/>
      <c r="L246" s="15"/>
    </row>
    <row r="247" spans="3:12" x14ac:dyDescent="0.35">
      <c r="C247" s="15"/>
      <c r="D247" s="15"/>
      <c r="E247" s="15"/>
      <c r="F247" s="15"/>
      <c r="G247" s="15"/>
      <c r="I247" s="15"/>
      <c r="L247" s="15"/>
    </row>
    <row r="248" spans="3:12" x14ac:dyDescent="0.35">
      <c r="C248" s="15"/>
      <c r="D248" s="15"/>
      <c r="E248" s="15"/>
      <c r="F248" s="15"/>
      <c r="G248" s="15"/>
      <c r="I248" s="15"/>
      <c r="L248" s="15"/>
    </row>
    <row r="249" spans="3:12" x14ac:dyDescent="0.35">
      <c r="C249" s="15"/>
      <c r="D249" s="15"/>
      <c r="E249" s="15"/>
      <c r="F249" s="15"/>
      <c r="G249" s="15"/>
      <c r="I249" s="15"/>
      <c r="L249" s="15"/>
    </row>
    <row r="250" spans="3:12" x14ac:dyDescent="0.35">
      <c r="C250" s="15"/>
      <c r="D250" s="15"/>
      <c r="E250" s="15"/>
      <c r="F250" s="15"/>
      <c r="G250" s="15"/>
      <c r="I250" s="15"/>
      <c r="L250" s="15"/>
    </row>
    <row r="251" spans="3:12" x14ac:dyDescent="0.35">
      <c r="C251" s="15"/>
      <c r="D251" s="15"/>
      <c r="E251" s="15"/>
      <c r="F251" s="15"/>
      <c r="G251" s="15"/>
      <c r="I251" s="15"/>
      <c r="L251" s="15"/>
    </row>
    <row r="252" spans="3:12" x14ac:dyDescent="0.35">
      <c r="C252" s="15"/>
      <c r="D252" s="15"/>
      <c r="E252" s="15"/>
      <c r="F252" s="15"/>
      <c r="G252" s="15"/>
      <c r="I252" s="15"/>
      <c r="L252" s="15"/>
    </row>
    <row r="253" spans="3:12" x14ac:dyDescent="0.35">
      <c r="C253" s="15"/>
      <c r="D253" s="15"/>
      <c r="E253" s="15"/>
      <c r="F253" s="15"/>
      <c r="G253" s="15"/>
      <c r="I253" s="15"/>
      <c r="L253" s="15"/>
    </row>
    <row r="254" spans="3:12" x14ac:dyDescent="0.35">
      <c r="C254" s="15"/>
      <c r="D254" s="15"/>
      <c r="E254" s="15"/>
      <c r="F254" s="15"/>
      <c r="G254" s="15"/>
      <c r="I254" s="15"/>
      <c r="L254" s="15"/>
    </row>
    <row r="255" spans="3:12" x14ac:dyDescent="0.35">
      <c r="C255" s="15"/>
      <c r="D255" s="15"/>
      <c r="E255" s="15"/>
      <c r="F255" s="15"/>
      <c r="G255" s="15"/>
      <c r="I255" s="15"/>
      <c r="L255" s="15"/>
    </row>
    <row r="256" spans="3:12" x14ac:dyDescent="0.35">
      <c r="C256" s="15"/>
      <c r="D256" s="15"/>
      <c r="E256" s="15"/>
      <c r="F256" s="15"/>
      <c r="G256" s="15"/>
      <c r="I256" s="15"/>
      <c r="L256" s="15"/>
    </row>
    <row r="257" spans="3:12" x14ac:dyDescent="0.35">
      <c r="C257" s="15"/>
      <c r="D257" s="15"/>
      <c r="E257" s="15"/>
      <c r="F257" s="15"/>
      <c r="G257" s="15"/>
      <c r="I257" s="15"/>
      <c r="L257" s="15"/>
    </row>
    <row r="258" spans="3:12" x14ac:dyDescent="0.35">
      <c r="C258" s="15"/>
      <c r="D258" s="15"/>
      <c r="E258" s="15"/>
      <c r="F258" s="15"/>
      <c r="G258" s="15"/>
      <c r="I258" s="15"/>
      <c r="L258" s="15"/>
    </row>
    <row r="259" spans="3:12" x14ac:dyDescent="0.35">
      <c r="C259" s="15"/>
      <c r="D259" s="15"/>
      <c r="E259" s="15"/>
      <c r="F259" s="15"/>
      <c r="G259" s="15"/>
      <c r="I259" s="15"/>
      <c r="L259" s="15"/>
    </row>
    <row r="260" spans="3:12" x14ac:dyDescent="0.35">
      <c r="C260" s="15"/>
      <c r="D260" s="15"/>
      <c r="E260" s="15"/>
      <c r="F260" s="15"/>
      <c r="G260" s="15"/>
      <c r="I260" s="15"/>
      <c r="L260" s="15"/>
    </row>
    <row r="261" spans="3:12" x14ac:dyDescent="0.35">
      <c r="C261" s="15"/>
      <c r="D261" s="15"/>
      <c r="E261" s="15"/>
      <c r="F261" s="15"/>
      <c r="G261" s="15"/>
      <c r="I261" s="15"/>
      <c r="L261" s="15"/>
    </row>
    <row r="262" spans="3:12" x14ac:dyDescent="0.35">
      <c r="C262" s="15"/>
      <c r="D262" s="15"/>
      <c r="E262" s="15"/>
      <c r="F262" s="15"/>
      <c r="G262" s="15"/>
      <c r="I262" s="15"/>
      <c r="L262" s="15"/>
    </row>
    <row r="263" spans="3:12" x14ac:dyDescent="0.35">
      <c r="C263" s="15"/>
      <c r="D263" s="15"/>
      <c r="E263" s="15"/>
      <c r="F263" s="15"/>
      <c r="G263" s="15"/>
      <c r="I263" s="15"/>
      <c r="L263" s="15"/>
    </row>
    <row r="264" spans="3:12" x14ac:dyDescent="0.35">
      <c r="C264" s="15"/>
      <c r="D264" s="15"/>
      <c r="E264" s="15"/>
      <c r="F264" s="15"/>
      <c r="G264" s="15"/>
      <c r="I264" s="15"/>
      <c r="L264" s="15"/>
    </row>
    <row r="265" spans="3:12" x14ac:dyDescent="0.35">
      <c r="C265" s="15"/>
      <c r="D265" s="15"/>
      <c r="E265" s="15"/>
      <c r="F265" s="15"/>
      <c r="G265" s="15"/>
      <c r="I265" s="15"/>
      <c r="L265" s="15"/>
    </row>
    <row r="266" spans="3:12" x14ac:dyDescent="0.35">
      <c r="C266" s="15"/>
      <c r="D266" s="15"/>
      <c r="E266" s="15"/>
      <c r="F266" s="15"/>
      <c r="G266" s="15"/>
      <c r="I266" s="15"/>
      <c r="L266" s="15"/>
    </row>
    <row r="267" spans="3:12" x14ac:dyDescent="0.35">
      <c r="C267" s="15"/>
      <c r="D267" s="15"/>
      <c r="E267" s="15"/>
      <c r="F267" s="15"/>
      <c r="G267" s="15"/>
      <c r="I267" s="15"/>
      <c r="L267" s="15"/>
    </row>
    <row r="268" spans="3:12" x14ac:dyDescent="0.35">
      <c r="C268" s="15"/>
      <c r="D268" s="15"/>
      <c r="E268" s="15"/>
      <c r="F268" s="15"/>
      <c r="G268" s="15"/>
      <c r="I268" s="15"/>
      <c r="L268" s="15"/>
    </row>
    <row r="269" spans="3:12" x14ac:dyDescent="0.35">
      <c r="C269" s="15"/>
      <c r="D269" s="15"/>
      <c r="E269" s="15"/>
      <c r="F269" s="15"/>
      <c r="G269" s="15"/>
      <c r="I269" s="15"/>
      <c r="L269" s="15"/>
    </row>
    <row r="270" spans="3:12" x14ac:dyDescent="0.35">
      <c r="C270" s="15"/>
      <c r="D270" s="15"/>
      <c r="E270" s="15"/>
      <c r="F270" s="15"/>
      <c r="G270" s="15"/>
      <c r="I270" s="15"/>
      <c r="L270" s="15"/>
    </row>
    <row r="271" spans="3:12" x14ac:dyDescent="0.35">
      <c r="C271" s="15"/>
      <c r="D271" s="15"/>
      <c r="E271" s="15"/>
      <c r="F271" s="15"/>
      <c r="G271" s="15"/>
      <c r="I271" s="15"/>
      <c r="L271" s="15"/>
    </row>
    <row r="272" spans="3:12" x14ac:dyDescent="0.35">
      <c r="C272" s="15"/>
      <c r="D272" s="15"/>
      <c r="E272" s="15"/>
      <c r="F272" s="15"/>
      <c r="G272" s="15"/>
      <c r="I272" s="15"/>
      <c r="L272" s="15"/>
    </row>
    <row r="273" spans="3:12" x14ac:dyDescent="0.35">
      <c r="C273" s="15"/>
      <c r="D273" s="15"/>
      <c r="E273" s="15"/>
      <c r="F273" s="15"/>
      <c r="G273" s="15"/>
      <c r="I273" s="15"/>
      <c r="L273" s="15"/>
    </row>
    <row r="274" spans="3:12" x14ac:dyDescent="0.35">
      <c r="C274" s="15"/>
      <c r="D274" s="15"/>
      <c r="E274" s="15"/>
      <c r="F274" s="15"/>
      <c r="G274" s="15"/>
      <c r="I274" s="15"/>
      <c r="L274" s="15"/>
    </row>
    <row r="275" spans="3:12" x14ac:dyDescent="0.35">
      <c r="C275" s="15"/>
      <c r="D275" s="15"/>
      <c r="E275" s="15"/>
      <c r="F275" s="15"/>
      <c r="G275" s="15"/>
      <c r="I275" s="15"/>
      <c r="L275" s="15"/>
    </row>
    <row r="276" spans="3:12" x14ac:dyDescent="0.35">
      <c r="C276" s="15"/>
      <c r="D276" s="15"/>
      <c r="E276" s="15"/>
      <c r="F276" s="15"/>
      <c r="G276" s="15"/>
      <c r="I276" s="15"/>
      <c r="L276" s="15"/>
    </row>
    <row r="277" spans="3:12" x14ac:dyDescent="0.35">
      <c r="C277" s="15"/>
      <c r="D277" s="15"/>
      <c r="E277" s="15"/>
      <c r="F277" s="15"/>
      <c r="G277" s="15"/>
      <c r="I277" s="15"/>
      <c r="L277" s="15"/>
    </row>
    <row r="278" spans="3:12" x14ac:dyDescent="0.35">
      <c r="C278" s="15"/>
      <c r="D278" s="15"/>
      <c r="E278" s="15"/>
      <c r="F278" s="15"/>
      <c r="G278" s="15"/>
      <c r="I278" s="15"/>
      <c r="L278" s="15"/>
    </row>
    <row r="279" spans="3:12" x14ac:dyDescent="0.35">
      <c r="C279" s="15"/>
      <c r="D279" s="15"/>
      <c r="E279" s="15"/>
      <c r="F279" s="15"/>
      <c r="G279" s="15"/>
      <c r="I279" s="15"/>
      <c r="L279" s="15"/>
    </row>
    <row r="280" spans="3:12" x14ac:dyDescent="0.35">
      <c r="C280" s="15"/>
      <c r="D280" s="15"/>
      <c r="E280" s="15"/>
      <c r="F280" s="15"/>
      <c r="G280" s="15"/>
      <c r="I280" s="15"/>
      <c r="L280" s="15"/>
    </row>
    <row r="281" spans="3:12" x14ac:dyDescent="0.35">
      <c r="C281" s="15"/>
      <c r="D281" s="15"/>
      <c r="E281" s="15"/>
      <c r="F281" s="15"/>
      <c r="G281" s="15"/>
      <c r="I281" s="15"/>
      <c r="L281" s="15"/>
    </row>
    <row r="282" spans="3:12" x14ac:dyDescent="0.35">
      <c r="C282" s="15"/>
      <c r="D282" s="15"/>
      <c r="E282" s="15"/>
      <c r="F282" s="15"/>
      <c r="G282" s="15"/>
      <c r="I282" s="15"/>
      <c r="L282" s="15"/>
    </row>
    <row r="283" spans="3:12" x14ac:dyDescent="0.35">
      <c r="C283" s="15"/>
      <c r="D283" s="15"/>
      <c r="E283" s="15"/>
      <c r="F283" s="15"/>
      <c r="G283" s="15"/>
      <c r="I283" s="15"/>
      <c r="L283" s="15"/>
    </row>
    <row r="284" spans="3:12" x14ac:dyDescent="0.35">
      <c r="C284" s="15"/>
      <c r="D284" s="15"/>
      <c r="E284" s="15"/>
      <c r="F284" s="15"/>
      <c r="G284" s="15"/>
      <c r="I284" s="15"/>
      <c r="L284" s="15"/>
    </row>
    <row r="285" spans="3:12" x14ac:dyDescent="0.35">
      <c r="C285" s="15"/>
      <c r="D285" s="15"/>
      <c r="E285" s="15"/>
      <c r="F285" s="15"/>
      <c r="G285" s="15"/>
      <c r="I285" s="15"/>
      <c r="L285" s="15"/>
    </row>
    <row r="286" spans="3:12" x14ac:dyDescent="0.35">
      <c r="C286" s="15"/>
      <c r="D286" s="15"/>
      <c r="E286" s="15"/>
      <c r="F286" s="15"/>
      <c r="G286" s="15"/>
      <c r="I286" s="15"/>
      <c r="L286" s="15"/>
    </row>
    <row r="287" spans="3:12" x14ac:dyDescent="0.35">
      <c r="C287" s="15"/>
      <c r="D287" s="15"/>
      <c r="E287" s="15"/>
      <c r="F287" s="15"/>
      <c r="G287" s="15"/>
      <c r="I287" s="15"/>
      <c r="L287" s="15"/>
    </row>
    <row r="288" spans="3:12" x14ac:dyDescent="0.35">
      <c r="C288" s="15"/>
      <c r="D288" s="15"/>
      <c r="E288" s="15"/>
      <c r="F288" s="15"/>
      <c r="G288" s="15"/>
      <c r="I288" s="15"/>
      <c r="L288" s="15"/>
    </row>
    <row r="289" spans="3:12" x14ac:dyDescent="0.35">
      <c r="C289" s="15"/>
      <c r="D289" s="15"/>
      <c r="E289" s="15"/>
      <c r="F289" s="15"/>
      <c r="G289" s="15"/>
      <c r="I289" s="15"/>
      <c r="L289" s="15"/>
    </row>
    <row r="290" spans="3:12" x14ac:dyDescent="0.35">
      <c r="C290" s="15"/>
      <c r="D290" s="15"/>
      <c r="E290" s="15"/>
      <c r="F290" s="15"/>
      <c r="G290" s="15"/>
      <c r="I290" s="15"/>
      <c r="L290" s="15"/>
    </row>
    <row r="291" spans="3:12" x14ac:dyDescent="0.35">
      <c r="C291" s="15"/>
      <c r="D291" s="15"/>
      <c r="E291" s="15"/>
      <c r="F291" s="15"/>
      <c r="G291" s="15"/>
      <c r="I291" s="15"/>
      <c r="L291" s="15"/>
    </row>
    <row r="292" spans="3:12" x14ac:dyDescent="0.35">
      <c r="C292" s="15"/>
      <c r="D292" s="15"/>
      <c r="E292" s="15"/>
      <c r="F292" s="15"/>
      <c r="G292" s="15"/>
      <c r="I292" s="15"/>
      <c r="L292" s="15"/>
    </row>
    <row r="293" spans="3:12" x14ac:dyDescent="0.35">
      <c r="C293" s="15"/>
      <c r="D293" s="15"/>
      <c r="E293" s="15"/>
      <c r="F293" s="15"/>
      <c r="G293" s="15"/>
      <c r="I293" s="15"/>
      <c r="L293" s="15"/>
    </row>
    <row r="294" spans="3:12" x14ac:dyDescent="0.35">
      <c r="C294" s="15"/>
      <c r="D294" s="15"/>
      <c r="E294" s="15"/>
      <c r="F294" s="15"/>
      <c r="G294" s="15"/>
      <c r="I294" s="15"/>
      <c r="L294" s="15"/>
    </row>
    <row r="295" spans="3:12" x14ac:dyDescent="0.35">
      <c r="C295" s="15"/>
      <c r="D295" s="15"/>
      <c r="E295" s="15"/>
      <c r="F295" s="15"/>
      <c r="G295" s="15"/>
      <c r="I295" s="15"/>
      <c r="L295" s="15"/>
    </row>
    <row r="296" spans="3:12" x14ac:dyDescent="0.35">
      <c r="C296" s="15"/>
      <c r="D296" s="15"/>
      <c r="E296" s="15"/>
      <c r="F296" s="15"/>
      <c r="G296" s="15"/>
      <c r="I296" s="15"/>
      <c r="L296" s="15"/>
    </row>
    <row r="297" spans="3:12" x14ac:dyDescent="0.35">
      <c r="C297" s="15"/>
      <c r="D297" s="15"/>
      <c r="E297" s="15"/>
      <c r="F297" s="15"/>
      <c r="G297" s="15"/>
      <c r="I297" s="15"/>
      <c r="L297" s="15"/>
    </row>
    <row r="298" spans="3:12" x14ac:dyDescent="0.35">
      <c r="C298" s="15"/>
      <c r="D298" s="15"/>
      <c r="E298" s="15"/>
      <c r="F298" s="15"/>
      <c r="G298" s="15"/>
      <c r="I298" s="15"/>
      <c r="L298" s="15"/>
    </row>
    <row r="299" spans="3:12" x14ac:dyDescent="0.35">
      <c r="C299" s="15"/>
      <c r="D299" s="15"/>
      <c r="E299" s="15"/>
      <c r="F299" s="15"/>
      <c r="G299" s="15"/>
      <c r="I299" s="15"/>
      <c r="L299" s="15"/>
    </row>
    <row r="300" spans="3:12" x14ac:dyDescent="0.35">
      <c r="C300" s="15"/>
      <c r="D300" s="15"/>
      <c r="E300" s="15"/>
      <c r="F300" s="15"/>
      <c r="G300" s="15"/>
      <c r="I300" s="15"/>
      <c r="L300" s="15"/>
    </row>
    <row r="301" spans="3:12" x14ac:dyDescent="0.35">
      <c r="C301" s="15"/>
      <c r="D301" s="15"/>
      <c r="E301" s="15"/>
      <c r="F301" s="15"/>
      <c r="G301" s="15"/>
      <c r="I301" s="15"/>
      <c r="L301" s="15"/>
    </row>
    <row r="302" spans="3:12" x14ac:dyDescent="0.35">
      <c r="C302" s="15"/>
      <c r="D302" s="15"/>
      <c r="E302" s="15"/>
      <c r="F302" s="15"/>
      <c r="G302" s="15"/>
      <c r="I302" s="15"/>
      <c r="L302" s="15"/>
    </row>
    <row r="303" spans="3:12" x14ac:dyDescent="0.35">
      <c r="C303" s="15"/>
      <c r="D303" s="15"/>
      <c r="E303" s="15"/>
      <c r="F303" s="15"/>
      <c r="G303" s="15"/>
      <c r="I303" s="15"/>
      <c r="L303" s="15"/>
    </row>
    <row r="304" spans="3:12" x14ac:dyDescent="0.35">
      <c r="C304" s="15"/>
      <c r="D304" s="15"/>
      <c r="E304" s="15"/>
      <c r="F304" s="15"/>
      <c r="G304" s="15"/>
      <c r="I304" s="15"/>
      <c r="L304" s="15"/>
    </row>
    <row r="305" spans="3:12" x14ac:dyDescent="0.35">
      <c r="C305" s="15"/>
      <c r="D305" s="15"/>
      <c r="E305" s="15"/>
      <c r="F305" s="15"/>
      <c r="G305" s="15"/>
      <c r="I305" s="15"/>
      <c r="L305" s="15"/>
    </row>
    <row r="306" spans="3:12" x14ac:dyDescent="0.35">
      <c r="C306" s="15"/>
      <c r="D306" s="15"/>
      <c r="E306" s="15"/>
      <c r="F306" s="15"/>
      <c r="G306" s="15"/>
      <c r="I306" s="15"/>
      <c r="L306" s="15"/>
    </row>
    <row r="307" spans="3:12" x14ac:dyDescent="0.35">
      <c r="C307" s="15"/>
      <c r="D307" s="15"/>
      <c r="E307" s="15"/>
      <c r="F307" s="15"/>
      <c r="G307" s="15"/>
      <c r="I307" s="15"/>
      <c r="L307" s="15"/>
    </row>
    <row r="308" spans="3:12" x14ac:dyDescent="0.35">
      <c r="C308" s="15"/>
      <c r="D308" s="15"/>
      <c r="E308" s="15"/>
      <c r="F308" s="15"/>
      <c r="G308" s="15"/>
      <c r="I308" s="15"/>
      <c r="L308" s="15"/>
    </row>
    <row r="309" spans="3:12" x14ac:dyDescent="0.35">
      <c r="C309" s="15"/>
      <c r="D309" s="15"/>
      <c r="E309" s="15"/>
      <c r="F309" s="15"/>
      <c r="G309" s="15"/>
      <c r="I309" s="15"/>
      <c r="L309" s="15"/>
    </row>
    <row r="310" spans="3:12" x14ac:dyDescent="0.35">
      <c r="C310" s="15"/>
      <c r="D310" s="15"/>
      <c r="E310" s="15"/>
      <c r="F310" s="15"/>
      <c r="G310" s="15"/>
      <c r="I310" s="15"/>
      <c r="L310" s="15"/>
    </row>
    <row r="311" spans="3:12" x14ac:dyDescent="0.35">
      <c r="C311" s="15"/>
      <c r="D311" s="15"/>
      <c r="E311" s="15"/>
      <c r="F311" s="15"/>
      <c r="G311" s="15"/>
      <c r="I311" s="15"/>
      <c r="L311" s="15"/>
    </row>
    <row r="312" spans="3:12" x14ac:dyDescent="0.35">
      <c r="C312" s="15"/>
      <c r="D312" s="15"/>
      <c r="E312" s="15"/>
      <c r="F312" s="15"/>
      <c r="G312" s="15"/>
      <c r="I312" s="15"/>
      <c r="L312" s="15"/>
    </row>
    <row r="313" spans="3:12" x14ac:dyDescent="0.35">
      <c r="C313" s="15"/>
      <c r="D313" s="15"/>
      <c r="E313" s="15"/>
      <c r="F313" s="15"/>
      <c r="G313" s="15"/>
      <c r="I313" s="15"/>
      <c r="L313" s="15"/>
    </row>
    <row r="314" spans="3:12" x14ac:dyDescent="0.35">
      <c r="C314" s="15"/>
      <c r="D314" s="15"/>
      <c r="E314" s="15"/>
      <c r="F314" s="15"/>
      <c r="G314" s="15"/>
      <c r="I314" s="15"/>
      <c r="L314" s="15"/>
    </row>
    <row r="315" spans="3:12" x14ac:dyDescent="0.35">
      <c r="C315" s="15"/>
      <c r="D315" s="15"/>
      <c r="E315" s="15"/>
      <c r="F315" s="15"/>
      <c r="G315" s="15"/>
      <c r="I315" s="15"/>
      <c r="L315" s="15"/>
    </row>
    <row r="316" spans="3:12" x14ac:dyDescent="0.35">
      <c r="C316" s="15"/>
      <c r="D316" s="15"/>
      <c r="E316" s="15"/>
      <c r="F316" s="15"/>
      <c r="G316" s="15"/>
      <c r="I316" s="15"/>
      <c r="L316" s="15"/>
    </row>
    <row r="317" spans="3:12" x14ac:dyDescent="0.35">
      <c r="C317" s="15"/>
      <c r="D317" s="15"/>
      <c r="E317" s="15"/>
      <c r="F317" s="15"/>
      <c r="G317" s="15"/>
      <c r="I317" s="15"/>
      <c r="L317" s="15"/>
    </row>
    <row r="318" spans="3:12" x14ac:dyDescent="0.35">
      <c r="C318" s="15"/>
      <c r="D318" s="15"/>
      <c r="E318" s="15"/>
      <c r="F318" s="15"/>
      <c r="G318" s="15"/>
      <c r="I318" s="15"/>
      <c r="L318" s="15"/>
    </row>
    <row r="319" spans="3:12" x14ac:dyDescent="0.35">
      <c r="C319" s="15"/>
      <c r="D319" s="15"/>
      <c r="E319" s="15"/>
      <c r="F319" s="15"/>
      <c r="G319" s="15"/>
      <c r="I319" s="15"/>
      <c r="L319" s="15"/>
    </row>
    <row r="320" spans="3:12" x14ac:dyDescent="0.35">
      <c r="C320" s="15"/>
      <c r="D320" s="15"/>
      <c r="E320" s="15"/>
      <c r="F320" s="15"/>
      <c r="G320" s="15"/>
      <c r="I320" s="15"/>
      <c r="L320" s="15"/>
    </row>
    <row r="321" spans="3:12" x14ac:dyDescent="0.35">
      <c r="C321" s="15"/>
      <c r="D321" s="15"/>
      <c r="E321" s="15"/>
      <c r="F321" s="15"/>
      <c r="G321" s="15"/>
      <c r="I321" s="15"/>
      <c r="L321" s="15"/>
    </row>
    <row r="322" spans="3:12" x14ac:dyDescent="0.35">
      <c r="C322" s="15"/>
      <c r="D322" s="15"/>
      <c r="E322" s="15"/>
      <c r="F322" s="15"/>
      <c r="G322" s="15"/>
      <c r="I322" s="15"/>
      <c r="L322" s="15"/>
    </row>
    <row r="323" spans="3:12" x14ac:dyDescent="0.35">
      <c r="C323" s="15"/>
      <c r="D323" s="15"/>
      <c r="E323" s="15"/>
      <c r="F323" s="15"/>
      <c r="G323" s="15"/>
      <c r="I323" s="15"/>
      <c r="L323" s="15"/>
    </row>
    <row r="324" spans="3:12" x14ac:dyDescent="0.35">
      <c r="C324" s="15"/>
      <c r="D324" s="15"/>
      <c r="E324" s="15"/>
      <c r="F324" s="15"/>
      <c r="G324" s="15"/>
      <c r="I324" s="15"/>
      <c r="L324" s="15"/>
    </row>
    <row r="325" spans="3:12" x14ac:dyDescent="0.35">
      <c r="C325" s="15"/>
      <c r="D325" s="15"/>
      <c r="E325" s="15"/>
      <c r="F325" s="15"/>
      <c r="G325" s="15"/>
      <c r="I325" s="15"/>
      <c r="L325" s="15"/>
    </row>
    <row r="326" spans="3:12" x14ac:dyDescent="0.35">
      <c r="C326" s="15"/>
      <c r="D326" s="15"/>
      <c r="E326" s="15"/>
      <c r="F326" s="15"/>
      <c r="G326" s="15"/>
      <c r="I326" s="15"/>
      <c r="L326" s="15"/>
    </row>
    <row r="327" spans="3:12" x14ac:dyDescent="0.35">
      <c r="C327" s="15"/>
      <c r="D327" s="15"/>
      <c r="E327" s="15"/>
      <c r="F327" s="15"/>
      <c r="G327" s="15"/>
      <c r="I327" s="15"/>
      <c r="L327" s="15"/>
    </row>
    <row r="328" spans="3:12" x14ac:dyDescent="0.35">
      <c r="C328" s="15"/>
      <c r="D328" s="15"/>
      <c r="E328" s="15"/>
      <c r="F328" s="15"/>
      <c r="G328" s="15"/>
      <c r="I328" s="15"/>
      <c r="L328" s="15"/>
    </row>
    <row r="329" spans="3:12" x14ac:dyDescent="0.35">
      <c r="C329" s="15"/>
      <c r="D329" s="15"/>
      <c r="E329" s="15"/>
      <c r="F329" s="15"/>
      <c r="G329" s="15"/>
      <c r="I329" s="15"/>
      <c r="L329" s="15"/>
    </row>
    <row r="330" spans="3:12" x14ac:dyDescent="0.35">
      <c r="C330" s="15"/>
      <c r="D330" s="15"/>
      <c r="E330" s="15"/>
      <c r="F330" s="15"/>
      <c r="G330" s="15"/>
      <c r="I330" s="15"/>
      <c r="L330" s="15"/>
    </row>
    <row r="331" spans="3:12" x14ac:dyDescent="0.35">
      <c r="C331" s="15"/>
      <c r="D331" s="15"/>
      <c r="E331" s="15"/>
      <c r="F331" s="15"/>
      <c r="G331" s="15"/>
      <c r="I331" s="15"/>
      <c r="L331" s="15"/>
    </row>
    <row r="332" spans="3:12" x14ac:dyDescent="0.35">
      <c r="C332" s="15"/>
      <c r="D332" s="15"/>
      <c r="E332" s="15"/>
      <c r="F332" s="15"/>
      <c r="G332" s="15"/>
      <c r="I332" s="15"/>
      <c r="L332" s="15"/>
    </row>
    <row r="333" spans="3:12" x14ac:dyDescent="0.35">
      <c r="C333" s="15"/>
      <c r="D333" s="15"/>
      <c r="E333" s="15"/>
      <c r="F333" s="15"/>
      <c r="G333" s="15"/>
      <c r="I333" s="15"/>
      <c r="L333" s="15"/>
    </row>
    <row r="334" spans="3:12" x14ac:dyDescent="0.35">
      <c r="C334" s="15"/>
      <c r="D334" s="15"/>
      <c r="E334" s="15"/>
      <c r="F334" s="15"/>
      <c r="G334" s="15"/>
      <c r="I334" s="15"/>
      <c r="L334" s="15"/>
    </row>
    <row r="335" spans="3:12" x14ac:dyDescent="0.35">
      <c r="C335" s="15"/>
      <c r="D335" s="15"/>
      <c r="E335" s="15"/>
      <c r="F335" s="15"/>
      <c r="G335" s="15"/>
      <c r="I335" s="15"/>
      <c r="L335" s="15"/>
    </row>
    <row r="336" spans="3:12" x14ac:dyDescent="0.35">
      <c r="C336" s="15"/>
      <c r="D336" s="15"/>
      <c r="E336" s="15"/>
      <c r="F336" s="15"/>
      <c r="G336" s="15"/>
      <c r="I336" s="15"/>
      <c r="L336" s="15"/>
    </row>
    <row r="337" spans="3:12" x14ac:dyDescent="0.35">
      <c r="C337" s="15"/>
      <c r="D337" s="15"/>
      <c r="E337" s="15"/>
      <c r="F337" s="15"/>
      <c r="G337" s="15"/>
      <c r="I337" s="15"/>
      <c r="L337" s="15"/>
    </row>
    <row r="338" spans="3:12" x14ac:dyDescent="0.35">
      <c r="C338" s="15"/>
      <c r="D338" s="15"/>
      <c r="E338" s="15"/>
      <c r="F338" s="15"/>
      <c r="G338" s="15"/>
      <c r="I338" s="15"/>
      <c r="L338" s="15"/>
    </row>
    <row r="339" spans="3:12" x14ac:dyDescent="0.35">
      <c r="C339" s="15"/>
      <c r="D339" s="15"/>
      <c r="E339" s="15"/>
      <c r="F339" s="15"/>
      <c r="G339" s="15"/>
      <c r="I339" s="15"/>
      <c r="L339" s="15"/>
    </row>
    <row r="340" spans="3:12" x14ac:dyDescent="0.35">
      <c r="C340" s="15"/>
      <c r="D340" s="15"/>
      <c r="E340" s="15"/>
      <c r="F340" s="15"/>
      <c r="G340" s="15"/>
      <c r="I340" s="15"/>
      <c r="L340" s="15"/>
    </row>
    <row r="341" spans="3:12" x14ac:dyDescent="0.35">
      <c r="C341" s="15"/>
      <c r="D341" s="15"/>
      <c r="E341" s="15"/>
      <c r="F341" s="15"/>
      <c r="G341" s="15"/>
      <c r="I341" s="15"/>
      <c r="L341" s="15"/>
    </row>
    <row r="342" spans="3:12" x14ac:dyDescent="0.35">
      <c r="C342" s="15"/>
      <c r="D342" s="15"/>
      <c r="E342" s="15"/>
      <c r="F342" s="15"/>
      <c r="G342" s="15"/>
      <c r="I342" s="15"/>
      <c r="L342" s="15"/>
    </row>
    <row r="343" spans="3:12" x14ac:dyDescent="0.35">
      <c r="C343" s="15"/>
      <c r="D343" s="15"/>
      <c r="E343" s="15"/>
      <c r="F343" s="15"/>
      <c r="G343" s="15"/>
      <c r="I343" s="15"/>
      <c r="L343" s="15"/>
    </row>
    <row r="344" spans="3:12" x14ac:dyDescent="0.35">
      <c r="C344" s="15"/>
      <c r="D344" s="15"/>
      <c r="E344" s="15"/>
      <c r="F344" s="15"/>
      <c r="G344" s="15"/>
      <c r="I344" s="15"/>
      <c r="L344" s="15"/>
    </row>
    <row r="345" spans="3:12" x14ac:dyDescent="0.35">
      <c r="C345" s="15"/>
      <c r="D345" s="15"/>
      <c r="E345" s="15"/>
      <c r="F345" s="15"/>
      <c r="G345" s="15"/>
      <c r="I345" s="15"/>
      <c r="L345" s="15"/>
    </row>
    <row r="346" spans="3:12" x14ac:dyDescent="0.35">
      <c r="C346" s="15"/>
      <c r="D346" s="15"/>
      <c r="E346" s="15"/>
      <c r="F346" s="15"/>
      <c r="G346" s="15"/>
      <c r="I346" s="15"/>
      <c r="L346" s="15"/>
    </row>
    <row r="347" spans="3:12" x14ac:dyDescent="0.35">
      <c r="C347" s="15"/>
      <c r="D347" s="15"/>
      <c r="E347" s="15"/>
      <c r="F347" s="15"/>
      <c r="G347" s="15"/>
      <c r="I347" s="15"/>
      <c r="L347" s="15"/>
    </row>
    <row r="348" spans="3:12" x14ac:dyDescent="0.35">
      <c r="C348" s="15"/>
      <c r="D348" s="15"/>
      <c r="E348" s="15"/>
      <c r="F348" s="15"/>
      <c r="G348" s="15"/>
      <c r="I348" s="15"/>
      <c r="L348" s="15"/>
    </row>
    <row r="349" spans="3:12" x14ac:dyDescent="0.35">
      <c r="C349" s="15"/>
      <c r="D349" s="15"/>
      <c r="E349" s="15"/>
      <c r="F349" s="15"/>
      <c r="G349" s="15"/>
      <c r="I349" s="15"/>
      <c r="L349" s="15"/>
    </row>
    <row r="350" spans="3:12" x14ac:dyDescent="0.35">
      <c r="C350" s="15"/>
      <c r="D350" s="15"/>
      <c r="E350" s="15"/>
      <c r="F350" s="15"/>
      <c r="G350" s="15"/>
      <c r="I350" s="15"/>
      <c r="L350" s="15"/>
    </row>
    <row r="351" spans="3:12" x14ac:dyDescent="0.35">
      <c r="C351" s="15"/>
      <c r="D351" s="15"/>
      <c r="E351" s="15"/>
      <c r="F351" s="15"/>
      <c r="G351" s="15"/>
      <c r="I351" s="15"/>
      <c r="L351" s="15"/>
    </row>
    <row r="352" spans="3:12" x14ac:dyDescent="0.35">
      <c r="C352" s="15"/>
      <c r="D352" s="15"/>
      <c r="E352" s="15"/>
      <c r="F352" s="15"/>
      <c r="G352" s="15"/>
      <c r="I352" s="15"/>
      <c r="L352" s="15"/>
    </row>
    <row r="353" spans="3:12" x14ac:dyDescent="0.35">
      <c r="C353" s="15"/>
      <c r="D353" s="15"/>
      <c r="E353" s="15"/>
      <c r="F353" s="15"/>
      <c r="G353" s="15"/>
      <c r="I353" s="15"/>
      <c r="L353" s="15"/>
    </row>
    <row r="354" spans="3:12" x14ac:dyDescent="0.35">
      <c r="C354" s="15"/>
      <c r="D354" s="15"/>
      <c r="E354" s="15"/>
      <c r="F354" s="15"/>
      <c r="G354" s="15"/>
      <c r="I354" s="15"/>
      <c r="L354" s="15"/>
    </row>
    <row r="355" spans="3:12" x14ac:dyDescent="0.35">
      <c r="C355" s="15"/>
      <c r="D355" s="15"/>
      <c r="E355" s="15"/>
      <c r="F355" s="15"/>
      <c r="G355" s="15"/>
      <c r="I355" s="15"/>
      <c r="L355" s="15"/>
    </row>
    <row r="356" spans="3:12" x14ac:dyDescent="0.35">
      <c r="C356" s="15"/>
      <c r="D356" s="15"/>
      <c r="E356" s="15"/>
      <c r="F356" s="15"/>
      <c r="G356" s="15"/>
      <c r="I356" s="15"/>
      <c r="L356" s="15"/>
    </row>
    <row r="357" spans="3:12" x14ac:dyDescent="0.35">
      <c r="C357" s="15"/>
      <c r="D357" s="15"/>
      <c r="E357" s="15"/>
      <c r="F357" s="15"/>
      <c r="G357" s="15"/>
      <c r="I357" s="15"/>
      <c r="L357" s="15"/>
    </row>
    <row r="358" spans="3:12" x14ac:dyDescent="0.35">
      <c r="C358" s="15"/>
      <c r="D358" s="15"/>
      <c r="E358" s="15"/>
      <c r="F358" s="15"/>
      <c r="G358" s="15"/>
      <c r="I358" s="15"/>
      <c r="L358" s="15"/>
    </row>
    <row r="359" spans="3:12" x14ac:dyDescent="0.35">
      <c r="C359" s="15"/>
      <c r="D359" s="15"/>
      <c r="E359" s="15"/>
      <c r="F359" s="15"/>
      <c r="G359" s="15"/>
      <c r="I359" s="15"/>
      <c r="L359" s="15"/>
    </row>
    <row r="360" spans="3:12" x14ac:dyDescent="0.35">
      <c r="C360" s="15"/>
      <c r="D360" s="15"/>
      <c r="E360" s="15"/>
      <c r="F360" s="15"/>
      <c r="G360" s="15"/>
      <c r="I360" s="15"/>
      <c r="L360" s="15"/>
    </row>
    <row r="361" spans="3:12" x14ac:dyDescent="0.35">
      <c r="C361" s="15"/>
      <c r="D361" s="15"/>
      <c r="E361" s="15"/>
      <c r="F361" s="15"/>
      <c r="G361" s="15"/>
      <c r="I361" s="15"/>
      <c r="L361" s="15"/>
    </row>
    <row r="362" spans="3:12" x14ac:dyDescent="0.35">
      <c r="C362" s="15"/>
      <c r="D362" s="15"/>
      <c r="E362" s="15"/>
      <c r="F362" s="15"/>
      <c r="G362" s="15"/>
      <c r="I362" s="15"/>
      <c r="L362" s="15"/>
    </row>
    <row r="363" spans="3:12" x14ac:dyDescent="0.35">
      <c r="C363" s="15"/>
      <c r="D363" s="15"/>
      <c r="E363" s="15"/>
      <c r="F363" s="15"/>
      <c r="G363" s="15"/>
      <c r="I363" s="15"/>
      <c r="L363" s="15"/>
    </row>
    <row r="364" spans="3:12" x14ac:dyDescent="0.35">
      <c r="C364" s="15"/>
      <c r="D364" s="15"/>
      <c r="E364" s="15"/>
      <c r="F364" s="15"/>
      <c r="G364" s="15"/>
      <c r="I364" s="15"/>
      <c r="L364" s="15"/>
    </row>
    <row r="365" spans="3:12" x14ac:dyDescent="0.35">
      <c r="C365" s="15"/>
      <c r="D365" s="15"/>
      <c r="E365" s="15"/>
      <c r="F365" s="15"/>
      <c r="G365" s="15"/>
      <c r="I365" s="15"/>
      <c r="L365" s="15"/>
    </row>
    <row r="366" spans="3:12" x14ac:dyDescent="0.35">
      <c r="C366" s="15"/>
      <c r="D366" s="15"/>
      <c r="E366" s="15"/>
      <c r="F366" s="15"/>
      <c r="G366" s="15"/>
      <c r="I366" s="15"/>
      <c r="L366" s="15"/>
    </row>
    <row r="367" spans="3:12" x14ac:dyDescent="0.35">
      <c r="C367" s="15"/>
      <c r="D367" s="15"/>
      <c r="E367" s="15"/>
      <c r="F367" s="15"/>
      <c r="G367" s="15"/>
      <c r="I367" s="15"/>
      <c r="L367" s="15"/>
    </row>
    <row r="368" spans="3:12" x14ac:dyDescent="0.35">
      <c r="C368" s="15"/>
      <c r="D368" s="15"/>
      <c r="E368" s="15"/>
      <c r="F368" s="15"/>
      <c r="G368" s="15"/>
      <c r="I368" s="15"/>
      <c r="L368" s="15"/>
    </row>
    <row r="369" spans="3:12" x14ac:dyDescent="0.35">
      <c r="C369" s="15"/>
      <c r="D369" s="15"/>
      <c r="E369" s="15"/>
      <c r="F369" s="15"/>
      <c r="G369" s="15"/>
      <c r="I369" s="15"/>
      <c r="L369" s="15"/>
    </row>
    <row r="370" spans="3:12" x14ac:dyDescent="0.35">
      <c r="C370" s="15"/>
      <c r="D370" s="15"/>
      <c r="E370" s="15"/>
      <c r="F370" s="15"/>
      <c r="G370" s="15"/>
      <c r="I370" s="15"/>
      <c r="L370" s="15"/>
    </row>
    <row r="371" spans="3:12" x14ac:dyDescent="0.35">
      <c r="C371" s="15"/>
      <c r="D371" s="15"/>
      <c r="E371" s="15"/>
      <c r="F371" s="15"/>
      <c r="G371" s="15"/>
      <c r="I371" s="15"/>
      <c r="L371" s="15"/>
    </row>
    <row r="372" spans="3:12" x14ac:dyDescent="0.35">
      <c r="C372" s="15"/>
      <c r="D372" s="15"/>
      <c r="E372" s="15"/>
      <c r="F372" s="15"/>
      <c r="G372" s="15"/>
      <c r="I372" s="15"/>
      <c r="L372" s="15"/>
    </row>
    <row r="373" spans="3:12" x14ac:dyDescent="0.35">
      <c r="C373" s="15"/>
      <c r="D373" s="15"/>
      <c r="E373" s="15"/>
      <c r="F373" s="15"/>
      <c r="G373" s="15"/>
      <c r="I373" s="15"/>
      <c r="L373" s="15"/>
    </row>
    <row r="374" spans="3:12" x14ac:dyDescent="0.35">
      <c r="C374" s="15"/>
      <c r="D374" s="15"/>
      <c r="E374" s="15"/>
      <c r="F374" s="15"/>
      <c r="G374" s="15"/>
      <c r="I374" s="15"/>
      <c r="L374" s="15"/>
    </row>
    <row r="375" spans="3:12" x14ac:dyDescent="0.35">
      <c r="C375" s="15"/>
      <c r="D375" s="15"/>
      <c r="E375" s="15"/>
      <c r="F375" s="15"/>
      <c r="G375" s="15"/>
      <c r="I375" s="15"/>
      <c r="L375" s="15"/>
    </row>
    <row r="376" spans="3:12" x14ac:dyDescent="0.35">
      <c r="C376" s="15"/>
      <c r="D376" s="15"/>
      <c r="E376" s="15"/>
      <c r="F376" s="15"/>
      <c r="G376" s="15"/>
      <c r="I376" s="15"/>
      <c r="L376" s="15"/>
    </row>
    <row r="377" spans="3:12" x14ac:dyDescent="0.35">
      <c r="C377" s="15"/>
      <c r="D377" s="15"/>
      <c r="E377" s="15"/>
      <c r="F377" s="15"/>
      <c r="G377" s="15"/>
      <c r="I377" s="15"/>
      <c r="L377" s="15"/>
    </row>
    <row r="378" spans="3:12" x14ac:dyDescent="0.35">
      <c r="C378" s="15"/>
      <c r="D378" s="15"/>
      <c r="E378" s="15"/>
      <c r="F378" s="15"/>
      <c r="G378" s="15"/>
      <c r="I378" s="15"/>
      <c r="L378" s="15"/>
    </row>
    <row r="379" spans="3:12" x14ac:dyDescent="0.35">
      <c r="C379" s="15"/>
      <c r="D379" s="15"/>
      <c r="E379" s="15"/>
      <c r="F379" s="15"/>
      <c r="G379" s="15"/>
      <c r="I379" s="15"/>
      <c r="L379" s="15"/>
    </row>
    <row r="380" spans="3:12" x14ac:dyDescent="0.35">
      <c r="C380" s="15"/>
      <c r="D380" s="15"/>
      <c r="E380" s="15"/>
      <c r="F380" s="15"/>
      <c r="G380" s="15"/>
      <c r="I380" s="15"/>
      <c r="L380" s="15"/>
    </row>
    <row r="381" spans="3:12" x14ac:dyDescent="0.35">
      <c r="C381" s="15"/>
      <c r="D381" s="15"/>
      <c r="E381" s="15"/>
      <c r="F381" s="15"/>
      <c r="G381" s="15"/>
      <c r="I381" s="15"/>
      <c r="L381" s="15"/>
    </row>
    <row r="382" spans="3:12" x14ac:dyDescent="0.35">
      <c r="C382" s="15"/>
      <c r="D382" s="15"/>
      <c r="E382" s="15"/>
      <c r="F382" s="15"/>
      <c r="G382" s="15"/>
      <c r="I382" s="15"/>
      <c r="L382" s="15"/>
    </row>
    <row r="383" spans="3:12" x14ac:dyDescent="0.35">
      <c r="C383" s="15"/>
      <c r="D383" s="15"/>
      <c r="E383" s="15"/>
      <c r="F383" s="15"/>
      <c r="G383" s="15"/>
      <c r="I383" s="15"/>
      <c r="L383" s="15"/>
    </row>
    <row r="384" spans="3:12" x14ac:dyDescent="0.35">
      <c r="C384" s="15"/>
      <c r="D384" s="15"/>
      <c r="E384" s="15"/>
      <c r="F384" s="15"/>
      <c r="G384" s="15"/>
      <c r="I384" s="15"/>
      <c r="L384" s="15"/>
    </row>
    <row r="385" spans="3:12" x14ac:dyDescent="0.35">
      <c r="C385" s="15"/>
      <c r="D385" s="15"/>
      <c r="E385" s="15"/>
      <c r="F385" s="15"/>
      <c r="G385" s="15"/>
      <c r="I385" s="15"/>
      <c r="L385" s="15"/>
    </row>
    <row r="386" spans="3:12" x14ac:dyDescent="0.35">
      <c r="C386" s="15"/>
      <c r="D386" s="15"/>
      <c r="E386" s="15"/>
      <c r="F386" s="15"/>
      <c r="G386" s="15"/>
      <c r="I386" s="15"/>
      <c r="L386" s="15"/>
    </row>
    <row r="387" spans="3:12" x14ac:dyDescent="0.35">
      <c r="C387" s="15"/>
      <c r="D387" s="15"/>
      <c r="E387" s="15"/>
      <c r="F387" s="15"/>
      <c r="G387" s="15"/>
      <c r="I387" s="15"/>
      <c r="L387" s="15"/>
    </row>
    <row r="388" spans="3:12" x14ac:dyDescent="0.35">
      <c r="C388" s="15"/>
      <c r="D388" s="15"/>
      <c r="E388" s="15"/>
      <c r="F388" s="15"/>
      <c r="G388" s="15"/>
      <c r="I388" s="15"/>
      <c r="L388" s="15"/>
    </row>
    <row r="389" spans="3:12" x14ac:dyDescent="0.35">
      <c r="C389" s="15"/>
      <c r="D389" s="15"/>
      <c r="E389" s="15"/>
      <c r="F389" s="15"/>
      <c r="G389" s="15"/>
      <c r="I389" s="15"/>
      <c r="L389" s="15"/>
    </row>
    <row r="390" spans="3:12" x14ac:dyDescent="0.35">
      <c r="C390" s="15"/>
      <c r="D390" s="15"/>
      <c r="E390" s="15"/>
      <c r="F390" s="15"/>
      <c r="G390" s="15"/>
      <c r="I390" s="15"/>
      <c r="L390" s="15"/>
    </row>
    <row r="391" spans="3:12" x14ac:dyDescent="0.35">
      <c r="C391" s="15"/>
      <c r="D391" s="15"/>
      <c r="E391" s="15"/>
      <c r="F391" s="15"/>
      <c r="G391" s="15"/>
      <c r="I391" s="15"/>
      <c r="L391" s="15"/>
    </row>
    <row r="392" spans="3:12" x14ac:dyDescent="0.35">
      <c r="C392" s="15"/>
      <c r="D392" s="15"/>
      <c r="E392" s="15"/>
      <c r="F392" s="15"/>
      <c r="G392" s="15"/>
      <c r="I392" s="15"/>
      <c r="L392" s="15"/>
    </row>
    <row r="393" spans="3:12" x14ac:dyDescent="0.35">
      <c r="C393" s="15"/>
      <c r="D393" s="15"/>
      <c r="E393" s="15"/>
      <c r="F393" s="15"/>
      <c r="G393" s="15"/>
      <c r="I393" s="15"/>
      <c r="L393" s="15"/>
    </row>
    <row r="394" spans="3:12" x14ac:dyDescent="0.35">
      <c r="C394" s="15"/>
      <c r="D394" s="15"/>
      <c r="E394" s="15"/>
      <c r="F394" s="15"/>
      <c r="G394" s="15"/>
      <c r="I394" s="15"/>
      <c r="L394" s="15"/>
    </row>
    <row r="395" spans="3:12" x14ac:dyDescent="0.35">
      <c r="C395" s="15"/>
      <c r="D395" s="15"/>
      <c r="E395" s="15"/>
      <c r="F395" s="15"/>
      <c r="G395" s="15"/>
      <c r="I395" s="15"/>
      <c r="L395" s="15"/>
    </row>
    <row r="396" spans="3:12" x14ac:dyDescent="0.35">
      <c r="C396" s="15"/>
      <c r="D396" s="15"/>
      <c r="E396" s="15"/>
      <c r="F396" s="15"/>
      <c r="G396" s="15"/>
      <c r="I396" s="15"/>
      <c r="L396" s="15"/>
    </row>
    <row r="397" spans="3:12" x14ac:dyDescent="0.35">
      <c r="C397" s="15"/>
      <c r="D397" s="15"/>
      <c r="E397" s="15"/>
      <c r="F397" s="15"/>
      <c r="G397" s="15"/>
      <c r="I397" s="15"/>
      <c r="L397" s="15"/>
    </row>
    <row r="398" spans="3:12" x14ac:dyDescent="0.35">
      <c r="C398" s="15"/>
      <c r="D398" s="15"/>
      <c r="E398" s="15"/>
      <c r="F398" s="15"/>
      <c r="G398" s="15"/>
      <c r="I398" s="15"/>
      <c r="L398" s="15"/>
    </row>
    <row r="399" spans="3:12" x14ac:dyDescent="0.35">
      <c r="C399" s="15"/>
      <c r="D399" s="15"/>
      <c r="E399" s="15"/>
      <c r="F399" s="15"/>
      <c r="G399" s="15"/>
      <c r="I399" s="15"/>
      <c r="L399" s="15"/>
    </row>
    <row r="400" spans="3:12" x14ac:dyDescent="0.35">
      <c r="C400" s="15"/>
      <c r="D400" s="15"/>
      <c r="E400" s="15"/>
      <c r="F400" s="15"/>
      <c r="G400" s="15"/>
      <c r="I400" s="15"/>
      <c r="L400" s="15"/>
    </row>
    <row r="401" spans="3:12" x14ac:dyDescent="0.35">
      <c r="C401" s="15"/>
      <c r="D401" s="15"/>
      <c r="E401" s="15"/>
      <c r="F401" s="15"/>
      <c r="G401" s="15"/>
      <c r="I401" s="15"/>
      <c r="L401" s="15"/>
    </row>
    <row r="402" spans="3:12" x14ac:dyDescent="0.35">
      <c r="C402" s="15"/>
      <c r="D402" s="15"/>
      <c r="E402" s="15"/>
      <c r="F402" s="15"/>
      <c r="G402" s="15"/>
      <c r="I402" s="15"/>
      <c r="L402" s="15"/>
    </row>
    <row r="403" spans="3:12" x14ac:dyDescent="0.35">
      <c r="C403" s="15"/>
      <c r="D403" s="15"/>
      <c r="E403" s="15"/>
      <c r="F403" s="15"/>
      <c r="G403" s="15"/>
      <c r="I403" s="15"/>
      <c r="L403" s="15"/>
    </row>
    <row r="404" spans="3:12" x14ac:dyDescent="0.35">
      <c r="C404" s="15"/>
      <c r="D404" s="15"/>
      <c r="E404" s="15"/>
      <c r="F404" s="15"/>
      <c r="G404" s="15"/>
      <c r="I404" s="15"/>
      <c r="L404" s="15"/>
    </row>
    <row r="405" spans="3:12" x14ac:dyDescent="0.35">
      <c r="C405" s="15"/>
      <c r="D405" s="15"/>
      <c r="E405" s="15"/>
      <c r="F405" s="15"/>
      <c r="G405" s="15"/>
      <c r="I405" s="15"/>
      <c r="L405" s="15"/>
    </row>
    <row r="406" spans="3:12" x14ac:dyDescent="0.35">
      <c r="C406" s="15"/>
      <c r="D406" s="15"/>
      <c r="E406" s="15"/>
      <c r="F406" s="15"/>
      <c r="G406" s="15"/>
      <c r="I406" s="15"/>
      <c r="L406" s="15"/>
    </row>
    <row r="407" spans="3:12" x14ac:dyDescent="0.35">
      <c r="C407" s="15"/>
      <c r="D407" s="15"/>
      <c r="E407" s="15"/>
      <c r="F407" s="15"/>
      <c r="G407" s="15"/>
      <c r="I407" s="15"/>
      <c r="L407" s="15"/>
    </row>
    <row r="408" spans="3:12" x14ac:dyDescent="0.35">
      <c r="C408" s="15"/>
      <c r="D408" s="15"/>
      <c r="E408" s="15"/>
      <c r="F408" s="15"/>
      <c r="G408" s="15"/>
      <c r="I408" s="15"/>
      <c r="L408" s="15"/>
    </row>
    <row r="409" spans="3:12" x14ac:dyDescent="0.35">
      <c r="C409" s="15"/>
      <c r="D409" s="15"/>
      <c r="E409" s="15"/>
      <c r="F409" s="15"/>
      <c r="G409" s="15"/>
      <c r="I409" s="15"/>
      <c r="L409" s="15"/>
    </row>
    <row r="410" spans="3:12" x14ac:dyDescent="0.35">
      <c r="C410" s="15"/>
      <c r="D410" s="15"/>
      <c r="E410" s="15"/>
      <c r="F410" s="15"/>
      <c r="G410" s="15"/>
      <c r="I410" s="15"/>
      <c r="L410" s="15"/>
    </row>
    <row r="411" spans="3:12" x14ac:dyDescent="0.35">
      <c r="C411" s="15"/>
      <c r="D411" s="15"/>
      <c r="E411" s="15"/>
      <c r="F411" s="15"/>
      <c r="G411" s="15"/>
      <c r="I411" s="15"/>
      <c r="L411" s="15"/>
    </row>
    <row r="412" spans="3:12" x14ac:dyDescent="0.35">
      <c r="C412" s="15"/>
      <c r="D412" s="15"/>
      <c r="E412" s="15"/>
      <c r="F412" s="15"/>
      <c r="G412" s="15"/>
      <c r="I412" s="15"/>
      <c r="L412" s="15"/>
    </row>
    <row r="413" spans="3:12" x14ac:dyDescent="0.35">
      <c r="C413" s="15"/>
      <c r="D413" s="15"/>
      <c r="E413" s="15"/>
      <c r="F413" s="15"/>
      <c r="G413" s="15"/>
      <c r="I413" s="15"/>
      <c r="L413" s="15"/>
    </row>
    <row r="414" spans="3:12" x14ac:dyDescent="0.35">
      <c r="C414" s="15"/>
      <c r="D414" s="15"/>
      <c r="E414" s="15"/>
      <c r="F414" s="15"/>
      <c r="G414" s="15"/>
      <c r="I414" s="15"/>
      <c r="L414" s="15"/>
    </row>
    <row r="415" spans="3:12" x14ac:dyDescent="0.35">
      <c r="C415" s="15"/>
      <c r="D415" s="15"/>
      <c r="E415" s="15"/>
      <c r="F415" s="15"/>
      <c r="G415" s="15"/>
      <c r="I415" s="15"/>
      <c r="L415" s="15"/>
    </row>
    <row r="416" spans="3:12" x14ac:dyDescent="0.35">
      <c r="C416" s="15"/>
      <c r="D416" s="15"/>
      <c r="E416" s="15"/>
      <c r="F416" s="15"/>
      <c r="G416" s="15"/>
      <c r="I416" s="15"/>
      <c r="L416" s="15"/>
    </row>
    <row r="417" spans="3:12" x14ac:dyDescent="0.35">
      <c r="C417" s="15"/>
      <c r="D417" s="15"/>
      <c r="E417" s="15"/>
      <c r="F417" s="15"/>
      <c r="G417" s="15"/>
      <c r="I417" s="15"/>
      <c r="L417" s="15"/>
    </row>
    <row r="418" spans="3:12" x14ac:dyDescent="0.35">
      <c r="C418" s="15"/>
      <c r="D418" s="15"/>
      <c r="E418" s="15"/>
      <c r="F418" s="15"/>
      <c r="G418" s="15"/>
      <c r="I418" s="15"/>
      <c r="L418" s="15"/>
    </row>
    <row r="419" spans="3:12" x14ac:dyDescent="0.35">
      <c r="C419" s="15"/>
      <c r="D419" s="15"/>
      <c r="E419" s="15"/>
      <c r="F419" s="15"/>
      <c r="G419" s="15"/>
      <c r="I419" s="15"/>
      <c r="L419" s="15"/>
    </row>
    <row r="420" spans="3:12" x14ac:dyDescent="0.35">
      <c r="C420" s="15"/>
      <c r="D420" s="15"/>
      <c r="E420" s="15"/>
      <c r="F420" s="15"/>
      <c r="G420" s="15"/>
      <c r="I420" s="15"/>
      <c r="L420" s="15"/>
    </row>
    <row r="421" spans="3:12" x14ac:dyDescent="0.35">
      <c r="C421" s="15"/>
      <c r="D421" s="15"/>
      <c r="E421" s="15"/>
      <c r="F421" s="15"/>
      <c r="G421" s="15"/>
      <c r="I421" s="15"/>
      <c r="L421" s="15"/>
    </row>
    <row r="422" spans="3:12" x14ac:dyDescent="0.35">
      <c r="C422" s="15"/>
      <c r="D422" s="15"/>
      <c r="E422" s="15"/>
      <c r="F422" s="15"/>
      <c r="G422" s="15"/>
      <c r="I422" s="15"/>
      <c r="L422" s="15"/>
    </row>
    <row r="423" spans="3:12" x14ac:dyDescent="0.35">
      <c r="C423" s="15"/>
      <c r="D423" s="15"/>
      <c r="E423" s="15"/>
      <c r="F423" s="15"/>
      <c r="G423" s="15"/>
      <c r="I423" s="15"/>
      <c r="L423" s="15"/>
    </row>
    <row r="424" spans="3:12" x14ac:dyDescent="0.35">
      <c r="C424" s="15"/>
      <c r="D424" s="15"/>
      <c r="E424" s="15"/>
      <c r="F424" s="15"/>
      <c r="G424" s="15"/>
      <c r="I424" s="15"/>
      <c r="L424" s="15"/>
    </row>
    <row r="425" spans="3:12" x14ac:dyDescent="0.35">
      <c r="C425" s="15"/>
      <c r="D425" s="15"/>
      <c r="E425" s="15"/>
      <c r="F425" s="15"/>
      <c r="G425" s="15"/>
      <c r="I425" s="15"/>
      <c r="L425" s="15"/>
    </row>
    <row r="426" spans="3:12" x14ac:dyDescent="0.35">
      <c r="C426" s="15"/>
      <c r="D426" s="15"/>
      <c r="E426" s="15"/>
      <c r="F426" s="15"/>
      <c r="G426" s="15"/>
      <c r="I426" s="15"/>
      <c r="L426" s="15"/>
    </row>
    <row r="427" spans="3:12" x14ac:dyDescent="0.35">
      <c r="C427" s="15"/>
      <c r="D427" s="15"/>
      <c r="E427" s="15"/>
      <c r="F427" s="15"/>
      <c r="G427" s="15"/>
      <c r="I427" s="15"/>
      <c r="L427" s="15"/>
    </row>
    <row r="428" spans="3:12" x14ac:dyDescent="0.35">
      <c r="C428" s="15"/>
      <c r="D428" s="15"/>
      <c r="E428" s="15"/>
      <c r="F428" s="15"/>
      <c r="G428" s="15"/>
      <c r="I428" s="15"/>
      <c r="L428" s="15"/>
    </row>
    <row r="429" spans="3:12" x14ac:dyDescent="0.35">
      <c r="C429" s="15"/>
      <c r="D429" s="15"/>
      <c r="E429" s="15"/>
      <c r="F429" s="15"/>
      <c r="G429" s="15"/>
      <c r="I429" s="15"/>
      <c r="L429" s="15"/>
    </row>
    <row r="430" spans="3:12" x14ac:dyDescent="0.35">
      <c r="C430" s="15"/>
      <c r="D430" s="15"/>
      <c r="E430" s="15"/>
      <c r="F430" s="15"/>
      <c r="G430" s="15"/>
      <c r="I430" s="15"/>
      <c r="L430" s="15"/>
    </row>
    <row r="431" spans="3:12" x14ac:dyDescent="0.35">
      <c r="C431" s="15"/>
      <c r="D431" s="15"/>
      <c r="E431" s="15"/>
      <c r="F431" s="15"/>
      <c r="G431" s="15"/>
      <c r="I431" s="15"/>
      <c r="L431" s="15"/>
    </row>
    <row r="432" spans="3:12" x14ac:dyDescent="0.35">
      <c r="C432" s="15"/>
      <c r="D432" s="15"/>
      <c r="E432" s="15"/>
      <c r="F432" s="15"/>
      <c r="G432" s="15"/>
      <c r="I432" s="15"/>
      <c r="L432" s="15"/>
    </row>
    <row r="433" spans="3:12" x14ac:dyDescent="0.35">
      <c r="C433" s="15"/>
      <c r="D433" s="15"/>
      <c r="E433" s="15"/>
      <c r="F433" s="15"/>
      <c r="G433" s="15"/>
      <c r="I433" s="15"/>
      <c r="L433" s="15"/>
    </row>
    <row r="434" spans="3:12" x14ac:dyDescent="0.35">
      <c r="C434" s="15"/>
      <c r="D434" s="15"/>
      <c r="E434" s="15"/>
      <c r="F434" s="15"/>
      <c r="G434" s="15"/>
      <c r="I434" s="15"/>
      <c r="L434" s="15"/>
    </row>
    <row r="435" spans="3:12" x14ac:dyDescent="0.35">
      <c r="C435" s="15"/>
      <c r="D435" s="15"/>
      <c r="E435" s="15"/>
      <c r="F435" s="15"/>
      <c r="G435" s="15"/>
      <c r="I435" s="15"/>
      <c r="L435" s="15"/>
    </row>
    <row r="436" spans="3:12" x14ac:dyDescent="0.35">
      <c r="C436" s="15"/>
      <c r="D436" s="15"/>
      <c r="E436" s="15"/>
      <c r="F436" s="15"/>
      <c r="G436" s="15"/>
      <c r="I436" s="15"/>
      <c r="L436" s="15"/>
    </row>
    <row r="437" spans="3:12" x14ac:dyDescent="0.35">
      <c r="C437" s="15"/>
      <c r="D437" s="15"/>
      <c r="E437" s="15"/>
      <c r="F437" s="15"/>
      <c r="G437" s="15"/>
      <c r="I437" s="15"/>
      <c r="L437" s="15"/>
    </row>
    <row r="438" spans="3:12" x14ac:dyDescent="0.35">
      <c r="C438" s="15"/>
      <c r="D438" s="15"/>
      <c r="E438" s="15"/>
      <c r="F438" s="15"/>
      <c r="G438" s="15"/>
      <c r="I438" s="15"/>
      <c r="L438" s="15"/>
    </row>
    <row r="439" spans="3:12" x14ac:dyDescent="0.35">
      <c r="C439" s="15"/>
      <c r="D439" s="15"/>
      <c r="E439" s="15"/>
      <c r="F439" s="15"/>
      <c r="G439" s="15"/>
      <c r="I439" s="15"/>
      <c r="L439" s="15"/>
    </row>
    <row r="440" spans="3:12" x14ac:dyDescent="0.35">
      <c r="C440" s="15"/>
      <c r="D440" s="15"/>
      <c r="E440" s="15"/>
      <c r="F440" s="15"/>
      <c r="G440" s="15"/>
      <c r="I440" s="15"/>
      <c r="L440" s="15"/>
    </row>
    <row r="441" spans="3:12" x14ac:dyDescent="0.35">
      <c r="C441" s="15"/>
      <c r="D441" s="15"/>
      <c r="E441" s="15"/>
      <c r="F441" s="15"/>
      <c r="G441" s="15"/>
      <c r="I441" s="15"/>
      <c r="L441" s="15"/>
    </row>
    <row r="442" spans="3:12" x14ac:dyDescent="0.35">
      <c r="C442" s="15"/>
      <c r="D442" s="15"/>
      <c r="E442" s="15"/>
      <c r="F442" s="15"/>
      <c r="G442" s="15"/>
      <c r="I442" s="15"/>
      <c r="L442" s="15"/>
    </row>
    <row r="443" spans="3:12" x14ac:dyDescent="0.35">
      <c r="C443" s="15"/>
      <c r="D443" s="15"/>
      <c r="E443" s="15"/>
      <c r="F443" s="15"/>
      <c r="G443" s="15"/>
      <c r="I443" s="15"/>
      <c r="L443" s="15"/>
    </row>
    <row r="444" spans="3:12" x14ac:dyDescent="0.35">
      <c r="C444" s="15"/>
      <c r="D444" s="15"/>
      <c r="E444" s="15"/>
      <c r="F444" s="15"/>
      <c r="G444" s="15"/>
      <c r="I444" s="15"/>
      <c r="L444" s="15"/>
    </row>
    <row r="445" spans="3:12" x14ac:dyDescent="0.35">
      <c r="C445" s="15"/>
      <c r="D445" s="15"/>
      <c r="E445" s="15"/>
      <c r="F445" s="15"/>
      <c r="G445" s="15"/>
      <c r="I445" s="15"/>
      <c r="L445" s="15"/>
    </row>
    <row r="446" spans="3:12" x14ac:dyDescent="0.35">
      <c r="C446" s="15"/>
      <c r="D446" s="15"/>
      <c r="E446" s="15"/>
      <c r="F446" s="15"/>
      <c r="G446" s="15"/>
      <c r="I446" s="15"/>
      <c r="L446" s="15"/>
    </row>
    <row r="447" spans="3:12" x14ac:dyDescent="0.35">
      <c r="C447" s="15"/>
      <c r="D447" s="15"/>
      <c r="E447" s="15"/>
      <c r="F447" s="15"/>
      <c r="G447" s="15"/>
      <c r="I447" s="15"/>
      <c r="L447" s="15"/>
    </row>
    <row r="448" spans="3:12" x14ac:dyDescent="0.35">
      <c r="C448" s="15"/>
      <c r="D448" s="15"/>
      <c r="E448" s="15"/>
      <c r="F448" s="15"/>
      <c r="G448" s="15"/>
      <c r="I448" s="15"/>
      <c r="L448" s="15"/>
    </row>
    <row r="449" spans="3:12" x14ac:dyDescent="0.35">
      <c r="C449" s="15"/>
      <c r="D449" s="15"/>
      <c r="E449" s="15"/>
      <c r="F449" s="15"/>
      <c r="G449" s="15"/>
      <c r="I449" s="15"/>
      <c r="L449" s="15"/>
    </row>
    <row r="450" spans="3:12" x14ac:dyDescent="0.35">
      <c r="C450" s="15"/>
      <c r="D450" s="15"/>
      <c r="E450" s="15"/>
      <c r="F450" s="15"/>
      <c r="G450" s="15"/>
      <c r="I450" s="15"/>
      <c r="L450" s="15"/>
    </row>
    <row r="451" spans="3:12" x14ac:dyDescent="0.35">
      <c r="C451" s="15"/>
      <c r="D451" s="15"/>
      <c r="E451" s="15"/>
      <c r="F451" s="15"/>
      <c r="G451" s="15"/>
      <c r="I451" s="15"/>
      <c r="L451" s="15"/>
    </row>
    <row r="452" spans="3:12" x14ac:dyDescent="0.35">
      <c r="C452" s="15"/>
      <c r="D452" s="15"/>
      <c r="E452" s="15"/>
      <c r="F452" s="15"/>
      <c r="G452" s="15"/>
      <c r="I452" s="15"/>
      <c r="L452" s="15"/>
    </row>
    <row r="453" spans="3:12" x14ac:dyDescent="0.35">
      <c r="C453" s="15"/>
      <c r="D453" s="15"/>
      <c r="E453" s="15"/>
      <c r="F453" s="15"/>
      <c r="G453" s="15"/>
      <c r="I453" s="15"/>
      <c r="L453" s="15"/>
    </row>
    <row r="454" spans="3:12" x14ac:dyDescent="0.35">
      <c r="C454" s="15"/>
      <c r="D454" s="15"/>
      <c r="E454" s="15"/>
      <c r="F454" s="15"/>
      <c r="G454" s="15"/>
      <c r="I454" s="15"/>
      <c r="L454" s="15"/>
    </row>
    <row r="455" spans="3:12" x14ac:dyDescent="0.35">
      <c r="C455" s="15"/>
      <c r="D455" s="15"/>
      <c r="E455" s="15"/>
      <c r="F455" s="15"/>
      <c r="G455" s="15"/>
      <c r="I455" s="15"/>
      <c r="L455" s="15"/>
    </row>
    <row r="456" spans="3:12" x14ac:dyDescent="0.35">
      <c r="C456" s="15"/>
      <c r="D456" s="15"/>
      <c r="E456" s="15"/>
      <c r="F456" s="15"/>
      <c r="G456" s="15"/>
      <c r="I456" s="15"/>
      <c r="L456" s="15"/>
    </row>
    <row r="457" spans="3:12" x14ac:dyDescent="0.35">
      <c r="C457" s="15"/>
      <c r="D457" s="15"/>
      <c r="E457" s="15"/>
      <c r="F457" s="15"/>
      <c r="G457" s="15"/>
      <c r="I457" s="15"/>
      <c r="L457" s="15"/>
    </row>
    <row r="458" spans="3:12" x14ac:dyDescent="0.35">
      <c r="C458" s="15"/>
      <c r="D458" s="15"/>
      <c r="E458" s="15"/>
      <c r="F458" s="15"/>
      <c r="G458" s="15"/>
      <c r="I458" s="15"/>
      <c r="L458" s="15"/>
    </row>
    <row r="459" spans="3:12" x14ac:dyDescent="0.35">
      <c r="C459" s="15"/>
      <c r="D459" s="15"/>
      <c r="E459" s="15"/>
      <c r="F459" s="15"/>
      <c r="G459" s="15"/>
      <c r="I459" s="15"/>
      <c r="L459" s="15"/>
    </row>
    <row r="460" spans="3:12" x14ac:dyDescent="0.35">
      <c r="C460" s="15"/>
      <c r="D460" s="15"/>
      <c r="E460" s="15"/>
      <c r="F460" s="15"/>
      <c r="G460" s="15"/>
      <c r="I460" s="15"/>
      <c r="L460" s="15"/>
    </row>
    <row r="461" spans="3:12" x14ac:dyDescent="0.35">
      <c r="C461" s="15"/>
      <c r="D461" s="15"/>
      <c r="E461" s="15"/>
      <c r="F461" s="15"/>
      <c r="G461" s="15"/>
      <c r="I461" s="15"/>
      <c r="L461" s="15"/>
    </row>
    <row r="462" spans="3:12" x14ac:dyDescent="0.35">
      <c r="C462" s="15"/>
      <c r="D462" s="15"/>
      <c r="E462" s="15"/>
      <c r="F462" s="15"/>
      <c r="G462" s="15"/>
      <c r="I462" s="15"/>
      <c r="L462" s="15"/>
    </row>
    <row r="463" spans="3:12" x14ac:dyDescent="0.35">
      <c r="C463" s="15"/>
      <c r="D463" s="15"/>
      <c r="E463" s="15"/>
      <c r="F463" s="15"/>
      <c r="G463" s="15"/>
      <c r="I463" s="15"/>
      <c r="L463" s="15"/>
    </row>
    <row r="464" spans="3:12" x14ac:dyDescent="0.35">
      <c r="C464" s="15"/>
      <c r="D464" s="15"/>
      <c r="E464" s="15"/>
      <c r="F464" s="15"/>
      <c r="G464" s="15"/>
      <c r="I464" s="15"/>
      <c r="L464" s="15"/>
    </row>
    <row r="465" spans="3:12" x14ac:dyDescent="0.35">
      <c r="C465" s="15"/>
      <c r="D465" s="15"/>
      <c r="E465" s="15"/>
      <c r="F465" s="15"/>
      <c r="G465" s="15"/>
      <c r="I465" s="15"/>
      <c r="L465" s="15"/>
    </row>
    <row r="466" spans="3:12" x14ac:dyDescent="0.35">
      <c r="C466" s="15"/>
      <c r="D466" s="15"/>
      <c r="E466" s="15"/>
      <c r="F466" s="15"/>
      <c r="G466" s="15"/>
      <c r="I466" s="15"/>
      <c r="L466" s="15"/>
    </row>
    <row r="467" spans="3:12" x14ac:dyDescent="0.35">
      <c r="C467" s="15"/>
      <c r="D467" s="15"/>
      <c r="E467" s="15"/>
      <c r="F467" s="15"/>
      <c r="G467" s="15"/>
      <c r="I467" s="15"/>
      <c r="L467" s="15"/>
    </row>
    <row r="468" spans="3:12" x14ac:dyDescent="0.35">
      <c r="C468" s="15"/>
      <c r="D468" s="15"/>
      <c r="E468" s="15"/>
      <c r="F468" s="15"/>
      <c r="G468" s="15"/>
      <c r="I468" s="15"/>
      <c r="L468" s="15"/>
    </row>
    <row r="469" spans="3:12" x14ac:dyDescent="0.35">
      <c r="C469" s="15"/>
      <c r="D469" s="15"/>
      <c r="E469" s="15"/>
      <c r="F469" s="15"/>
      <c r="G469" s="15"/>
      <c r="I469" s="15"/>
      <c r="L469" s="15"/>
    </row>
    <row r="470" spans="3:12" x14ac:dyDescent="0.35">
      <c r="C470" s="15"/>
      <c r="D470" s="15"/>
      <c r="E470" s="15"/>
      <c r="F470" s="15"/>
      <c r="G470" s="15"/>
      <c r="I470" s="15"/>
      <c r="L470" s="15"/>
    </row>
    <row r="471" spans="3:12" x14ac:dyDescent="0.35">
      <c r="C471" s="15"/>
      <c r="D471" s="15"/>
      <c r="E471" s="15"/>
      <c r="F471" s="15"/>
      <c r="G471" s="15"/>
      <c r="I471" s="15"/>
      <c r="L471" s="15"/>
    </row>
    <row r="472" spans="3:12" x14ac:dyDescent="0.35">
      <c r="C472" s="15"/>
      <c r="D472" s="15"/>
      <c r="E472" s="15"/>
      <c r="F472" s="15"/>
      <c r="G472" s="15"/>
      <c r="I472" s="15"/>
      <c r="L472" s="15"/>
    </row>
    <row r="473" spans="3:12" x14ac:dyDescent="0.35">
      <c r="C473" s="15"/>
      <c r="D473" s="15"/>
      <c r="E473" s="15"/>
      <c r="F473" s="15"/>
      <c r="G473" s="15"/>
      <c r="I473" s="15"/>
      <c r="L473" s="15"/>
    </row>
    <row r="474" spans="3:12" x14ac:dyDescent="0.35">
      <c r="C474" s="15"/>
      <c r="D474" s="15"/>
      <c r="E474" s="15"/>
      <c r="F474" s="15"/>
      <c r="G474" s="15"/>
      <c r="I474" s="15"/>
      <c r="L474" s="15"/>
    </row>
    <row r="475" spans="3:12" x14ac:dyDescent="0.35">
      <c r="C475" s="15"/>
      <c r="D475" s="15"/>
      <c r="E475" s="15"/>
      <c r="F475" s="15"/>
      <c r="G475" s="15"/>
      <c r="I475" s="15"/>
      <c r="L475" s="15"/>
    </row>
    <row r="476" spans="3:12" x14ac:dyDescent="0.35">
      <c r="C476" s="15"/>
      <c r="D476" s="15"/>
      <c r="E476" s="15"/>
      <c r="F476" s="15"/>
      <c r="G476" s="15"/>
      <c r="I476" s="15"/>
      <c r="L476" s="15"/>
    </row>
    <row r="477" spans="3:12" x14ac:dyDescent="0.35">
      <c r="C477" s="15"/>
      <c r="D477" s="15"/>
      <c r="E477" s="15"/>
      <c r="F477" s="15"/>
      <c r="G477" s="15"/>
      <c r="I477" s="15"/>
      <c r="L477" s="15"/>
    </row>
    <row r="478" spans="3:12" x14ac:dyDescent="0.35">
      <c r="C478" s="15"/>
      <c r="D478" s="15"/>
      <c r="E478" s="15"/>
      <c r="F478" s="15"/>
      <c r="G478" s="15"/>
      <c r="I478" s="15"/>
      <c r="L478" s="15"/>
    </row>
    <row r="479" spans="3:12" x14ac:dyDescent="0.35">
      <c r="C479" s="15"/>
      <c r="D479" s="15"/>
      <c r="E479" s="15"/>
      <c r="F479" s="15"/>
      <c r="G479" s="15"/>
      <c r="I479" s="15"/>
      <c r="L479" s="15"/>
    </row>
    <row r="480" spans="3:12" x14ac:dyDescent="0.35">
      <c r="C480" s="15"/>
      <c r="D480" s="15"/>
      <c r="E480" s="15"/>
      <c r="F480" s="15"/>
      <c r="G480" s="15"/>
      <c r="I480" s="15"/>
      <c r="L480" s="15"/>
    </row>
    <row r="481" spans="3:12" x14ac:dyDescent="0.35">
      <c r="C481" s="15"/>
      <c r="D481" s="15"/>
      <c r="E481" s="15"/>
      <c r="F481" s="15"/>
      <c r="G481" s="15"/>
      <c r="I481" s="15"/>
      <c r="L481" s="15"/>
    </row>
    <row r="482" spans="3:12" x14ac:dyDescent="0.35">
      <c r="C482" s="15"/>
      <c r="D482" s="15"/>
      <c r="E482" s="15"/>
      <c r="F482" s="15"/>
      <c r="G482" s="15"/>
      <c r="I482" s="15"/>
      <c r="L482" s="15"/>
    </row>
    <row r="483" spans="3:12" x14ac:dyDescent="0.35">
      <c r="C483" s="15"/>
      <c r="D483" s="15"/>
      <c r="E483" s="15"/>
      <c r="F483" s="15"/>
      <c r="G483" s="15"/>
      <c r="I483" s="15"/>
      <c r="L483" s="15"/>
    </row>
    <row r="484" spans="3:12" x14ac:dyDescent="0.35">
      <c r="C484" s="15"/>
      <c r="D484" s="15"/>
      <c r="E484" s="15"/>
      <c r="F484" s="15"/>
      <c r="G484" s="15"/>
      <c r="I484" s="15"/>
      <c r="L484" s="15"/>
    </row>
    <row r="485" spans="3:12" x14ac:dyDescent="0.35">
      <c r="C485" s="15"/>
      <c r="D485" s="15"/>
      <c r="E485" s="15"/>
      <c r="F485" s="15"/>
      <c r="G485" s="15"/>
      <c r="I485" s="15"/>
      <c r="L485" s="15"/>
    </row>
    <row r="486" spans="3:12" x14ac:dyDescent="0.35">
      <c r="C486" s="15"/>
      <c r="D486" s="15"/>
      <c r="E486" s="15"/>
      <c r="F486" s="15"/>
      <c r="G486" s="15"/>
      <c r="I486" s="15"/>
      <c r="L486" s="15"/>
    </row>
    <row r="487" spans="3:12" x14ac:dyDescent="0.35">
      <c r="C487" s="15"/>
      <c r="D487" s="15"/>
      <c r="E487" s="15"/>
      <c r="F487" s="15"/>
      <c r="G487" s="15"/>
      <c r="I487" s="15"/>
      <c r="L487" s="15"/>
    </row>
    <row r="488" spans="3:12" x14ac:dyDescent="0.35">
      <c r="C488" s="15"/>
      <c r="D488" s="15"/>
      <c r="E488" s="15"/>
      <c r="F488" s="15"/>
      <c r="G488" s="15"/>
      <c r="I488" s="15"/>
      <c r="L488" s="15"/>
    </row>
    <row r="489" spans="3:12" x14ac:dyDescent="0.35">
      <c r="C489" s="15"/>
      <c r="D489" s="15"/>
      <c r="E489" s="15"/>
      <c r="F489" s="15"/>
      <c r="G489" s="15"/>
      <c r="I489" s="15"/>
      <c r="L489" s="15"/>
    </row>
    <row r="490" spans="3:12" x14ac:dyDescent="0.35">
      <c r="C490" s="15"/>
      <c r="D490" s="15"/>
      <c r="E490" s="15"/>
      <c r="F490" s="15"/>
      <c r="G490" s="15"/>
      <c r="I490" s="15"/>
      <c r="L490" s="15"/>
    </row>
    <row r="491" spans="3:12" x14ac:dyDescent="0.35">
      <c r="C491" s="15"/>
      <c r="D491" s="15"/>
      <c r="E491" s="15"/>
      <c r="F491" s="15"/>
      <c r="G491" s="15"/>
      <c r="I491" s="15"/>
      <c r="L491" s="15"/>
    </row>
    <row r="492" spans="3:12" x14ac:dyDescent="0.35">
      <c r="C492" s="15"/>
      <c r="D492" s="15"/>
      <c r="E492" s="15"/>
      <c r="F492" s="15"/>
      <c r="G492" s="15"/>
      <c r="I492" s="15"/>
      <c r="L492" s="15"/>
    </row>
    <row r="493" spans="3:12" x14ac:dyDescent="0.35">
      <c r="C493" s="15"/>
      <c r="D493" s="15"/>
      <c r="E493" s="15"/>
      <c r="F493" s="15"/>
      <c r="G493" s="15"/>
      <c r="I493" s="15"/>
      <c r="L493" s="15"/>
    </row>
    <row r="494" spans="3:12" x14ac:dyDescent="0.35">
      <c r="C494" s="15"/>
      <c r="D494" s="15"/>
      <c r="E494" s="15"/>
      <c r="F494" s="15"/>
      <c r="G494" s="15"/>
      <c r="I494" s="15"/>
      <c r="L494" s="15"/>
    </row>
    <row r="495" spans="3:12" x14ac:dyDescent="0.35">
      <c r="C495" s="15"/>
      <c r="D495" s="15"/>
      <c r="E495" s="15"/>
      <c r="F495" s="15"/>
      <c r="G495" s="15"/>
      <c r="I495" s="15"/>
      <c r="L495" s="15"/>
    </row>
    <row r="496" spans="3:12" x14ac:dyDescent="0.35">
      <c r="C496" s="15"/>
      <c r="D496" s="15"/>
      <c r="E496" s="15"/>
      <c r="F496" s="15"/>
      <c r="G496" s="15"/>
      <c r="I496" s="15"/>
      <c r="L496" s="15"/>
    </row>
    <row r="497" spans="3:12" x14ac:dyDescent="0.35">
      <c r="C497" s="15"/>
      <c r="D497" s="15"/>
      <c r="E497" s="15"/>
      <c r="F497" s="15"/>
      <c r="G497" s="15"/>
      <c r="I497" s="15"/>
      <c r="L497" s="15"/>
    </row>
    <row r="498" spans="3:12" x14ac:dyDescent="0.35">
      <c r="C498" s="15"/>
      <c r="D498" s="15"/>
      <c r="E498" s="15"/>
      <c r="F498" s="15"/>
      <c r="G498" s="15"/>
      <c r="I498" s="15"/>
      <c r="L498" s="15"/>
    </row>
    <row r="499" spans="3:12" x14ac:dyDescent="0.35">
      <c r="C499" s="15"/>
      <c r="D499" s="15"/>
      <c r="E499" s="15"/>
      <c r="F499" s="15"/>
      <c r="G499" s="15"/>
      <c r="I499" s="15"/>
      <c r="L499" s="15"/>
    </row>
    <row r="500" spans="3:12" x14ac:dyDescent="0.35">
      <c r="C500" s="15"/>
      <c r="D500" s="15"/>
      <c r="E500" s="15"/>
      <c r="F500" s="15"/>
      <c r="G500" s="15"/>
      <c r="I500" s="15"/>
      <c r="L500" s="15"/>
    </row>
    <row r="501" spans="3:12" x14ac:dyDescent="0.35">
      <c r="C501" s="15"/>
      <c r="D501" s="15"/>
      <c r="E501" s="15"/>
      <c r="F501" s="15"/>
      <c r="G501" s="15"/>
      <c r="I501" s="15"/>
      <c r="L501" s="15"/>
    </row>
    <row r="502" spans="3:12" x14ac:dyDescent="0.35">
      <c r="C502" s="15"/>
      <c r="D502" s="15"/>
      <c r="E502" s="15"/>
      <c r="F502" s="15"/>
      <c r="G502" s="15"/>
      <c r="I502" s="15"/>
      <c r="L502" s="15"/>
    </row>
    <row r="503" spans="3:12" x14ac:dyDescent="0.35">
      <c r="C503" s="15"/>
      <c r="D503" s="15"/>
      <c r="E503" s="15"/>
      <c r="F503" s="15"/>
      <c r="G503" s="15"/>
      <c r="I503" s="15"/>
      <c r="L503" s="15"/>
    </row>
    <row r="504" spans="3:12" x14ac:dyDescent="0.35">
      <c r="C504" s="15"/>
      <c r="D504" s="15"/>
      <c r="E504" s="15"/>
      <c r="F504" s="15"/>
      <c r="G504" s="15"/>
      <c r="I504" s="15"/>
      <c r="L504" s="15"/>
    </row>
    <row r="505" spans="3:12" x14ac:dyDescent="0.35">
      <c r="C505" s="15"/>
      <c r="D505" s="15"/>
      <c r="E505" s="15"/>
      <c r="F505" s="15"/>
      <c r="G505" s="15"/>
      <c r="I505" s="15"/>
      <c r="L505" s="15"/>
    </row>
    <row r="506" spans="3:12" x14ac:dyDescent="0.35">
      <c r="C506" s="15"/>
      <c r="D506" s="15"/>
      <c r="E506" s="15"/>
      <c r="F506" s="15"/>
      <c r="G506" s="15"/>
      <c r="I506" s="15"/>
      <c r="L506" s="15"/>
    </row>
    <row r="507" spans="3:12" x14ac:dyDescent="0.35">
      <c r="C507" s="15"/>
      <c r="D507" s="15"/>
      <c r="E507" s="15"/>
      <c r="F507" s="15"/>
      <c r="G507" s="15"/>
      <c r="I507" s="15"/>
      <c r="L507" s="15"/>
    </row>
    <row r="508" spans="3:12" x14ac:dyDescent="0.35">
      <c r="C508" s="15"/>
      <c r="D508" s="15"/>
      <c r="E508" s="15"/>
      <c r="F508" s="15"/>
      <c r="G508" s="15"/>
      <c r="I508" s="15"/>
      <c r="L508" s="15"/>
    </row>
    <row r="509" spans="3:12" x14ac:dyDescent="0.35">
      <c r="C509" s="15"/>
      <c r="D509" s="15"/>
      <c r="E509" s="15"/>
      <c r="F509" s="15"/>
      <c r="G509" s="15"/>
      <c r="I509" s="15"/>
      <c r="L509" s="15"/>
    </row>
    <row r="510" spans="3:12" x14ac:dyDescent="0.35">
      <c r="C510" s="15"/>
      <c r="D510" s="15"/>
      <c r="E510" s="15"/>
      <c r="F510" s="15"/>
      <c r="G510" s="15"/>
      <c r="I510" s="15"/>
      <c r="L510" s="15"/>
    </row>
    <row r="511" spans="3:12" x14ac:dyDescent="0.35">
      <c r="C511" s="15"/>
      <c r="D511" s="15"/>
      <c r="E511" s="15"/>
      <c r="F511" s="15"/>
      <c r="G511" s="15"/>
      <c r="I511" s="15"/>
      <c r="L511" s="15"/>
    </row>
    <row r="512" spans="3:12" x14ac:dyDescent="0.35">
      <c r="C512" s="15"/>
      <c r="D512" s="15"/>
      <c r="E512" s="15"/>
      <c r="F512" s="15"/>
      <c r="G512" s="15"/>
      <c r="I512" s="15"/>
      <c r="L512" s="15"/>
    </row>
    <row r="513" spans="3:12" x14ac:dyDescent="0.35">
      <c r="C513" s="15"/>
      <c r="D513" s="15"/>
      <c r="E513" s="15"/>
      <c r="F513" s="15"/>
      <c r="G513" s="15"/>
      <c r="I513" s="15"/>
      <c r="L513" s="15"/>
    </row>
    <row r="514" spans="3:12" x14ac:dyDescent="0.35">
      <c r="C514" s="15"/>
      <c r="D514" s="15"/>
      <c r="E514" s="15"/>
      <c r="F514" s="15"/>
      <c r="G514" s="15"/>
      <c r="I514" s="15"/>
      <c r="L514" s="15"/>
    </row>
    <row r="515" spans="3:12" x14ac:dyDescent="0.35">
      <c r="C515" s="15"/>
      <c r="D515" s="15"/>
      <c r="E515" s="15"/>
      <c r="F515" s="15"/>
      <c r="G515" s="15"/>
      <c r="I515" s="15"/>
      <c r="L515" s="15"/>
    </row>
    <row r="516" spans="3:12" x14ac:dyDescent="0.35">
      <c r="C516" s="15"/>
      <c r="D516" s="15"/>
      <c r="E516" s="15"/>
      <c r="F516" s="15"/>
      <c r="G516" s="15"/>
      <c r="I516" s="15"/>
      <c r="L516" s="15"/>
    </row>
    <row r="517" spans="3:12" x14ac:dyDescent="0.35">
      <c r="C517" s="15"/>
      <c r="D517" s="15"/>
      <c r="E517" s="15"/>
      <c r="F517" s="15"/>
      <c r="G517" s="15"/>
      <c r="I517" s="15"/>
      <c r="L517" s="15"/>
    </row>
    <row r="518" spans="3:12" x14ac:dyDescent="0.35">
      <c r="C518" s="15"/>
      <c r="D518" s="15"/>
      <c r="E518" s="15"/>
      <c r="F518" s="15"/>
      <c r="G518" s="15"/>
      <c r="I518" s="15"/>
      <c r="L518" s="15"/>
    </row>
    <row r="519" spans="3:12" x14ac:dyDescent="0.35">
      <c r="C519" s="15"/>
      <c r="D519" s="15"/>
      <c r="E519" s="15"/>
      <c r="F519" s="15"/>
      <c r="G519" s="15"/>
      <c r="I519" s="15"/>
      <c r="L519" s="15"/>
    </row>
    <row r="520" spans="3:12" x14ac:dyDescent="0.35">
      <c r="C520" s="15"/>
      <c r="D520" s="15"/>
      <c r="E520" s="15"/>
      <c r="F520" s="15"/>
      <c r="G520" s="15"/>
      <c r="I520" s="15"/>
      <c r="L520" s="15"/>
    </row>
    <row r="521" spans="3:12" x14ac:dyDescent="0.35">
      <c r="C521" s="15"/>
      <c r="D521" s="15"/>
      <c r="E521" s="15"/>
      <c r="F521" s="15"/>
      <c r="G521" s="15"/>
      <c r="I521" s="15"/>
      <c r="L521" s="15"/>
    </row>
    <row r="522" spans="3:12" x14ac:dyDescent="0.35">
      <c r="C522" s="15"/>
      <c r="D522" s="15"/>
      <c r="E522" s="15"/>
      <c r="F522" s="15"/>
      <c r="G522" s="15"/>
      <c r="I522" s="15"/>
      <c r="L522" s="15"/>
    </row>
    <row r="523" spans="3:12" x14ac:dyDescent="0.35">
      <c r="C523" s="15"/>
      <c r="D523" s="15"/>
      <c r="E523" s="15"/>
      <c r="F523" s="15"/>
      <c r="G523" s="15"/>
      <c r="I523" s="15"/>
      <c r="L523" s="15"/>
    </row>
    <row r="524" spans="3:12" x14ac:dyDescent="0.35">
      <c r="C524" s="15"/>
      <c r="D524" s="15"/>
      <c r="E524" s="15"/>
      <c r="F524" s="15"/>
      <c r="G524" s="15"/>
      <c r="I524" s="15"/>
      <c r="L524" s="15"/>
    </row>
    <row r="525" spans="3:12" x14ac:dyDescent="0.35">
      <c r="C525" s="15"/>
      <c r="D525" s="15"/>
      <c r="E525" s="15"/>
      <c r="F525" s="15"/>
      <c r="G525" s="15"/>
      <c r="I525" s="15"/>
      <c r="L525" s="15"/>
    </row>
    <row r="526" spans="3:12" x14ac:dyDescent="0.35">
      <c r="C526" s="15"/>
      <c r="D526" s="15"/>
      <c r="E526" s="15"/>
      <c r="F526" s="15"/>
      <c r="G526" s="15"/>
      <c r="I526" s="15"/>
      <c r="L526" s="15"/>
    </row>
    <row r="527" spans="3:12" x14ac:dyDescent="0.35">
      <c r="C527" s="15"/>
      <c r="D527" s="15"/>
      <c r="E527" s="15"/>
      <c r="F527" s="15"/>
      <c r="G527" s="15"/>
      <c r="I527" s="15"/>
      <c r="L527" s="15"/>
    </row>
    <row r="528" spans="3:12" x14ac:dyDescent="0.35">
      <c r="C528" s="15"/>
      <c r="D528" s="15"/>
      <c r="E528" s="15"/>
      <c r="F528" s="15"/>
      <c r="G528" s="15"/>
      <c r="I528" s="15"/>
      <c r="L528" s="15"/>
    </row>
    <row r="529" spans="3:12" x14ac:dyDescent="0.35">
      <c r="C529" s="15"/>
      <c r="D529" s="15"/>
      <c r="E529" s="15"/>
      <c r="F529" s="15"/>
      <c r="G529" s="15"/>
      <c r="I529" s="15"/>
      <c r="L529" s="15"/>
    </row>
    <row r="530" spans="3:12" x14ac:dyDescent="0.35">
      <c r="C530" s="15"/>
      <c r="D530" s="15"/>
      <c r="E530" s="15"/>
      <c r="F530" s="15"/>
      <c r="G530" s="15"/>
      <c r="I530" s="15"/>
      <c r="L530" s="15"/>
    </row>
    <row r="531" spans="3:12" x14ac:dyDescent="0.35">
      <c r="C531" s="15"/>
      <c r="D531" s="15"/>
      <c r="E531" s="15"/>
      <c r="F531" s="15"/>
      <c r="G531" s="15"/>
      <c r="I531" s="15"/>
      <c r="L531" s="15"/>
    </row>
    <row r="532" spans="3:12" x14ac:dyDescent="0.35">
      <c r="C532" s="15"/>
      <c r="D532" s="15"/>
      <c r="E532" s="15"/>
      <c r="F532" s="15"/>
      <c r="G532" s="15"/>
      <c r="I532" s="15"/>
      <c r="L532" s="15"/>
    </row>
    <row r="533" spans="3:12" x14ac:dyDescent="0.35">
      <c r="C533" s="15"/>
      <c r="D533" s="15"/>
      <c r="E533" s="15"/>
      <c r="F533" s="15"/>
      <c r="G533" s="15"/>
      <c r="I533" s="15"/>
      <c r="L533" s="15"/>
    </row>
    <row r="534" spans="3:12" x14ac:dyDescent="0.35">
      <c r="C534" s="15"/>
      <c r="D534" s="15"/>
      <c r="E534" s="15"/>
      <c r="F534" s="15"/>
      <c r="G534" s="15"/>
      <c r="I534" s="15"/>
      <c r="L534" s="15"/>
    </row>
    <row r="535" spans="3:12" x14ac:dyDescent="0.35">
      <c r="C535" s="15"/>
      <c r="D535" s="15"/>
      <c r="E535" s="15"/>
      <c r="F535" s="15"/>
      <c r="G535" s="15"/>
      <c r="I535" s="15"/>
      <c r="L535" s="15"/>
    </row>
    <row r="536" spans="3:12" x14ac:dyDescent="0.35">
      <c r="C536" s="15"/>
      <c r="D536" s="15"/>
      <c r="E536" s="15"/>
      <c r="F536" s="15"/>
      <c r="G536" s="15"/>
      <c r="I536" s="15"/>
      <c r="L536" s="15"/>
    </row>
    <row r="537" spans="3:12" x14ac:dyDescent="0.35">
      <c r="C537" s="15"/>
      <c r="D537" s="15"/>
      <c r="E537" s="15"/>
      <c r="F537" s="15"/>
      <c r="G537" s="15"/>
      <c r="I537" s="15"/>
      <c r="L537" s="15"/>
    </row>
    <row r="538" spans="3:12" x14ac:dyDescent="0.35">
      <c r="C538" s="15"/>
      <c r="D538" s="15"/>
      <c r="E538" s="15"/>
      <c r="F538" s="15"/>
      <c r="G538" s="15"/>
      <c r="I538" s="15"/>
      <c r="L538" s="15"/>
    </row>
    <row r="539" spans="3:12" x14ac:dyDescent="0.35">
      <c r="C539" s="15"/>
      <c r="D539" s="15"/>
      <c r="E539" s="15"/>
      <c r="F539" s="15"/>
      <c r="G539" s="15"/>
      <c r="I539" s="15"/>
      <c r="L539" s="15"/>
    </row>
    <row r="540" spans="3:12" x14ac:dyDescent="0.35">
      <c r="C540" s="15"/>
      <c r="D540" s="15"/>
      <c r="E540" s="15"/>
      <c r="F540" s="15"/>
      <c r="G540" s="15"/>
      <c r="I540" s="15"/>
      <c r="L540" s="15"/>
    </row>
    <row r="541" spans="3:12" x14ac:dyDescent="0.35">
      <c r="C541" s="15"/>
      <c r="D541" s="15"/>
      <c r="E541" s="15"/>
      <c r="F541" s="15"/>
      <c r="G541" s="15"/>
      <c r="I541" s="15"/>
      <c r="L541" s="15"/>
    </row>
    <row r="542" spans="3:12" x14ac:dyDescent="0.35">
      <c r="C542" s="15"/>
      <c r="D542" s="15"/>
      <c r="E542" s="15"/>
      <c r="F542" s="15"/>
      <c r="G542" s="15"/>
      <c r="I542" s="15"/>
      <c r="L542" s="15"/>
    </row>
    <row r="543" spans="3:12" x14ac:dyDescent="0.35">
      <c r="C543" s="15"/>
      <c r="D543" s="15"/>
      <c r="E543" s="15"/>
      <c r="F543" s="15"/>
      <c r="G543" s="15"/>
      <c r="I543" s="15"/>
      <c r="L543" s="15"/>
    </row>
    <row r="544" spans="3:12" x14ac:dyDescent="0.35">
      <c r="C544" s="15"/>
      <c r="D544" s="15"/>
      <c r="E544" s="15"/>
      <c r="F544" s="15"/>
      <c r="G544" s="15"/>
      <c r="I544" s="15"/>
      <c r="L544" s="15"/>
    </row>
    <row r="545" spans="3:12" x14ac:dyDescent="0.35">
      <c r="C545" s="15"/>
      <c r="D545" s="15"/>
      <c r="E545" s="15"/>
      <c r="F545" s="15"/>
      <c r="G545" s="15"/>
      <c r="I545" s="15"/>
      <c r="L545" s="15"/>
    </row>
    <row r="546" spans="3:12" x14ac:dyDescent="0.35">
      <c r="C546" s="15"/>
      <c r="D546" s="15"/>
      <c r="E546" s="15"/>
      <c r="F546" s="15"/>
      <c r="G546" s="15"/>
      <c r="I546" s="15"/>
      <c r="L546" s="15"/>
    </row>
    <row r="547" spans="3:12" x14ac:dyDescent="0.35">
      <c r="C547" s="15"/>
      <c r="D547" s="15"/>
      <c r="E547" s="15"/>
      <c r="F547" s="15"/>
      <c r="G547" s="15"/>
      <c r="I547" s="15"/>
      <c r="L547" s="15"/>
    </row>
    <row r="548" spans="3:12" x14ac:dyDescent="0.35">
      <c r="C548" s="15"/>
      <c r="D548" s="15"/>
      <c r="E548" s="15"/>
      <c r="F548" s="15"/>
      <c r="G548" s="15"/>
      <c r="I548" s="15"/>
      <c r="L548" s="15"/>
    </row>
    <row r="549" spans="3:12" x14ac:dyDescent="0.35">
      <c r="C549" s="15"/>
      <c r="D549" s="15"/>
      <c r="E549" s="15"/>
      <c r="F549" s="15"/>
      <c r="G549" s="15"/>
      <c r="I549" s="15"/>
      <c r="L549" s="15"/>
    </row>
    <row r="550" spans="3:12" x14ac:dyDescent="0.35">
      <c r="C550" s="15"/>
      <c r="D550" s="15"/>
      <c r="E550" s="15"/>
      <c r="F550" s="15"/>
      <c r="G550" s="15"/>
      <c r="I550" s="15"/>
      <c r="L550" s="15"/>
    </row>
    <row r="551" spans="3:12" x14ac:dyDescent="0.35">
      <c r="C551" s="15"/>
      <c r="D551" s="15"/>
      <c r="E551" s="15"/>
      <c r="F551" s="15"/>
      <c r="G551" s="15"/>
      <c r="I551" s="15"/>
      <c r="L551" s="15"/>
    </row>
    <row r="552" spans="3:12" x14ac:dyDescent="0.35">
      <c r="C552" s="15"/>
      <c r="D552" s="15"/>
      <c r="E552" s="15"/>
      <c r="F552" s="15"/>
      <c r="G552" s="15"/>
      <c r="I552" s="15"/>
      <c r="L552" s="15"/>
    </row>
    <row r="553" spans="3:12" x14ac:dyDescent="0.35">
      <c r="C553" s="15"/>
      <c r="D553" s="15"/>
      <c r="E553" s="15"/>
      <c r="F553" s="15"/>
      <c r="G553" s="15"/>
      <c r="I553" s="15"/>
      <c r="L553" s="15"/>
    </row>
    <row r="554" spans="3:12" x14ac:dyDescent="0.35">
      <c r="C554" s="15"/>
      <c r="D554" s="15"/>
      <c r="E554" s="15"/>
      <c r="F554" s="15"/>
      <c r="G554" s="15"/>
      <c r="I554" s="15"/>
      <c r="L554" s="15"/>
    </row>
    <row r="555" spans="3:12" x14ac:dyDescent="0.35">
      <c r="C555" s="15"/>
      <c r="D555" s="15"/>
      <c r="E555" s="15"/>
      <c r="F555" s="15"/>
      <c r="G555" s="15"/>
      <c r="I555" s="15"/>
      <c r="L555" s="15"/>
    </row>
    <row r="556" spans="3:12" x14ac:dyDescent="0.35">
      <c r="C556" s="15"/>
      <c r="D556" s="15"/>
      <c r="E556" s="15"/>
      <c r="F556" s="15"/>
      <c r="G556" s="15"/>
      <c r="I556" s="15"/>
      <c r="L556" s="15"/>
    </row>
    <row r="557" spans="3:12" x14ac:dyDescent="0.35">
      <c r="C557" s="15"/>
      <c r="D557" s="15"/>
      <c r="E557" s="15"/>
      <c r="F557" s="15"/>
      <c r="G557" s="15"/>
      <c r="I557" s="15"/>
      <c r="L557" s="15"/>
    </row>
    <row r="558" spans="3:12" x14ac:dyDescent="0.35">
      <c r="C558" s="15"/>
      <c r="D558" s="15"/>
      <c r="E558" s="15"/>
      <c r="F558" s="15"/>
      <c r="G558" s="15"/>
      <c r="I558" s="15"/>
      <c r="L558" s="15"/>
    </row>
    <row r="559" spans="3:12" x14ac:dyDescent="0.35">
      <c r="C559" s="15"/>
      <c r="D559" s="15"/>
      <c r="E559" s="15"/>
      <c r="F559" s="15"/>
      <c r="G559" s="15"/>
      <c r="I559" s="15"/>
      <c r="L559" s="15"/>
    </row>
    <row r="560" spans="3:12" x14ac:dyDescent="0.35">
      <c r="C560" s="15"/>
      <c r="D560" s="15"/>
      <c r="E560" s="15"/>
      <c r="F560" s="15"/>
      <c r="G560" s="15"/>
      <c r="I560" s="15"/>
      <c r="L560" s="15"/>
    </row>
    <row r="561" spans="3:12" x14ac:dyDescent="0.35">
      <c r="C561" s="15"/>
      <c r="D561" s="15"/>
      <c r="E561" s="15"/>
      <c r="F561" s="15"/>
      <c r="G561" s="15"/>
      <c r="I561" s="15"/>
      <c r="L561" s="15"/>
    </row>
    <row r="562" spans="3:12" x14ac:dyDescent="0.35">
      <c r="C562" s="15"/>
      <c r="D562" s="15"/>
      <c r="E562" s="15"/>
      <c r="F562" s="15"/>
      <c r="G562" s="15"/>
      <c r="I562" s="15"/>
      <c r="L562" s="15"/>
    </row>
    <row r="563" spans="3:12" x14ac:dyDescent="0.35">
      <c r="C563" s="15"/>
      <c r="D563" s="15"/>
      <c r="E563" s="15"/>
      <c r="F563" s="15"/>
      <c r="G563" s="15"/>
      <c r="I563" s="15"/>
      <c r="L563" s="15"/>
    </row>
    <row r="564" spans="3:12" x14ac:dyDescent="0.35">
      <c r="C564" s="15"/>
      <c r="D564" s="15"/>
      <c r="E564" s="15"/>
      <c r="F564" s="15"/>
      <c r="G564" s="15"/>
      <c r="I564" s="15"/>
      <c r="L564" s="15"/>
    </row>
    <row r="565" spans="3:12" x14ac:dyDescent="0.35">
      <c r="C565" s="15"/>
      <c r="D565" s="15"/>
      <c r="E565" s="15"/>
      <c r="F565" s="15"/>
      <c r="G565" s="15"/>
      <c r="I565" s="15"/>
      <c r="L565" s="15"/>
    </row>
    <row r="566" spans="3:12" x14ac:dyDescent="0.35">
      <c r="C566" s="15"/>
      <c r="D566" s="15"/>
      <c r="E566" s="15"/>
      <c r="F566" s="15"/>
      <c r="G566" s="15"/>
      <c r="I566" s="15"/>
      <c r="L566" s="15"/>
    </row>
    <row r="567" spans="3:12" x14ac:dyDescent="0.35">
      <c r="C567" s="15"/>
      <c r="D567" s="15"/>
      <c r="E567" s="15"/>
      <c r="F567" s="15"/>
      <c r="G567" s="15"/>
      <c r="I567" s="15"/>
      <c r="L567" s="15"/>
    </row>
    <row r="568" spans="3:12" x14ac:dyDescent="0.35">
      <c r="C568" s="15"/>
      <c r="D568" s="15"/>
      <c r="E568" s="15"/>
      <c r="F568" s="15"/>
      <c r="G568" s="15"/>
      <c r="I568" s="15"/>
      <c r="L568" s="15"/>
    </row>
    <row r="569" spans="3:12" x14ac:dyDescent="0.35">
      <c r="C569" s="15"/>
      <c r="D569" s="15"/>
      <c r="E569" s="15"/>
      <c r="F569" s="15"/>
      <c r="G569" s="15"/>
      <c r="I569" s="15"/>
      <c r="L569" s="15"/>
    </row>
    <row r="570" spans="3:12" x14ac:dyDescent="0.35">
      <c r="C570" s="15"/>
      <c r="D570" s="15"/>
      <c r="E570" s="15"/>
      <c r="F570" s="15"/>
      <c r="G570" s="15"/>
      <c r="I570" s="15"/>
      <c r="L570" s="15"/>
    </row>
    <row r="571" spans="3:12" x14ac:dyDescent="0.35">
      <c r="C571" s="15"/>
      <c r="D571" s="15"/>
      <c r="E571" s="15"/>
      <c r="F571" s="15"/>
      <c r="G571" s="15"/>
      <c r="I571" s="15"/>
      <c r="L571" s="15"/>
    </row>
    <row r="572" spans="3:12" x14ac:dyDescent="0.35">
      <c r="C572" s="15"/>
      <c r="D572" s="15"/>
      <c r="E572" s="15"/>
      <c r="F572" s="15"/>
      <c r="G572" s="15"/>
      <c r="I572" s="15"/>
      <c r="L572" s="15"/>
    </row>
    <row r="573" spans="3:12" x14ac:dyDescent="0.35">
      <c r="C573" s="15"/>
      <c r="D573" s="15"/>
      <c r="E573" s="15"/>
      <c r="F573" s="15"/>
      <c r="G573" s="15"/>
      <c r="I573" s="15"/>
      <c r="L573" s="15"/>
    </row>
    <row r="574" spans="3:12" x14ac:dyDescent="0.35">
      <c r="C574" s="15"/>
      <c r="D574" s="15"/>
      <c r="E574" s="15"/>
      <c r="F574" s="15"/>
      <c r="G574" s="15"/>
      <c r="I574" s="15"/>
      <c r="L574" s="15"/>
    </row>
    <row r="575" spans="3:12" x14ac:dyDescent="0.35">
      <c r="C575" s="15"/>
      <c r="D575" s="15"/>
      <c r="E575" s="15"/>
      <c r="F575" s="15"/>
      <c r="G575" s="15"/>
      <c r="I575" s="15"/>
      <c r="L575" s="15"/>
    </row>
    <row r="576" spans="3:12" x14ac:dyDescent="0.35">
      <c r="C576" s="15"/>
      <c r="D576" s="15"/>
      <c r="E576" s="15"/>
      <c r="F576" s="15"/>
      <c r="G576" s="15"/>
      <c r="I576" s="15"/>
      <c r="L576" s="15"/>
    </row>
    <row r="577" spans="3:12" x14ac:dyDescent="0.35">
      <c r="C577" s="15"/>
      <c r="D577" s="15"/>
      <c r="E577" s="15"/>
      <c r="F577" s="15"/>
      <c r="G577" s="15"/>
      <c r="I577" s="15"/>
      <c r="L577" s="15"/>
    </row>
    <row r="578" spans="3:12" x14ac:dyDescent="0.35">
      <c r="C578" s="15"/>
      <c r="D578" s="15"/>
      <c r="E578" s="15"/>
      <c r="F578" s="15"/>
      <c r="G578" s="15"/>
      <c r="I578" s="15"/>
      <c r="L578" s="15"/>
    </row>
    <row r="579" spans="3:12" x14ac:dyDescent="0.35">
      <c r="C579" s="15"/>
      <c r="D579" s="15"/>
      <c r="E579" s="15"/>
      <c r="F579" s="15"/>
      <c r="G579" s="15"/>
      <c r="I579" s="15"/>
      <c r="L579" s="15"/>
    </row>
    <row r="580" spans="3:12" x14ac:dyDescent="0.35">
      <c r="C580" s="15"/>
      <c r="D580" s="15"/>
      <c r="E580" s="15"/>
      <c r="F580" s="15"/>
      <c r="G580" s="15"/>
      <c r="I580" s="15"/>
      <c r="L580" s="15"/>
    </row>
    <row r="581" spans="3:12" x14ac:dyDescent="0.35">
      <c r="C581" s="15"/>
      <c r="D581" s="15"/>
      <c r="E581" s="15"/>
      <c r="F581" s="15"/>
      <c r="G581" s="15"/>
      <c r="I581" s="15"/>
      <c r="L581" s="15"/>
    </row>
    <row r="582" spans="3:12" x14ac:dyDescent="0.35">
      <c r="C582" s="15"/>
      <c r="D582" s="15"/>
      <c r="E582" s="15"/>
      <c r="F582" s="15"/>
      <c r="G582" s="15"/>
      <c r="I582" s="15"/>
      <c r="L582" s="15"/>
    </row>
    <row r="583" spans="3:12" x14ac:dyDescent="0.35">
      <c r="C583" s="15"/>
      <c r="D583" s="15"/>
      <c r="E583" s="15"/>
      <c r="F583" s="15"/>
      <c r="G583" s="15"/>
      <c r="I583" s="15"/>
      <c r="L583" s="15"/>
    </row>
    <row r="584" spans="3:12" x14ac:dyDescent="0.35">
      <c r="C584" s="15"/>
      <c r="D584" s="15"/>
      <c r="E584" s="15"/>
      <c r="F584" s="15"/>
      <c r="G584" s="15"/>
      <c r="I584" s="15"/>
      <c r="L584" s="15"/>
    </row>
    <row r="585" spans="3:12" x14ac:dyDescent="0.35">
      <c r="C585" s="15"/>
      <c r="D585" s="15"/>
      <c r="E585" s="15"/>
      <c r="F585" s="15"/>
      <c r="G585" s="15"/>
      <c r="I585" s="15"/>
      <c r="L585" s="15"/>
    </row>
    <row r="586" spans="3:12" x14ac:dyDescent="0.35">
      <c r="C586" s="15"/>
      <c r="D586" s="15"/>
      <c r="E586" s="15"/>
      <c r="F586" s="15"/>
      <c r="G586" s="15"/>
      <c r="I586" s="15"/>
      <c r="L586" s="15"/>
    </row>
    <row r="587" spans="3:12" x14ac:dyDescent="0.35">
      <c r="C587" s="15"/>
      <c r="D587" s="15"/>
      <c r="E587" s="15"/>
      <c r="F587" s="15"/>
      <c r="G587" s="15"/>
      <c r="I587" s="15"/>
      <c r="L587" s="15"/>
    </row>
    <row r="588" spans="3:12" x14ac:dyDescent="0.35">
      <c r="C588" s="15"/>
      <c r="D588" s="15"/>
      <c r="E588" s="15"/>
      <c r="F588" s="15"/>
      <c r="G588" s="15"/>
      <c r="I588" s="15"/>
      <c r="L588" s="15"/>
    </row>
    <row r="589" spans="3:12" x14ac:dyDescent="0.35">
      <c r="C589" s="15"/>
      <c r="D589" s="15"/>
      <c r="E589" s="15"/>
      <c r="F589" s="15"/>
      <c r="G589" s="15"/>
      <c r="I589" s="15"/>
      <c r="L589" s="15"/>
    </row>
    <row r="590" spans="3:12" x14ac:dyDescent="0.35">
      <c r="C590" s="15"/>
      <c r="D590" s="15"/>
      <c r="E590" s="15"/>
      <c r="F590" s="15"/>
      <c r="G590" s="15"/>
      <c r="I590" s="15"/>
      <c r="L590" s="15"/>
    </row>
    <row r="591" spans="3:12" x14ac:dyDescent="0.35">
      <c r="C591" s="15"/>
      <c r="D591" s="15"/>
      <c r="E591" s="15"/>
      <c r="F591" s="15"/>
      <c r="G591" s="15"/>
      <c r="I591" s="15"/>
      <c r="L591" s="15"/>
    </row>
    <row r="592" spans="3:12" x14ac:dyDescent="0.35">
      <c r="C592" s="15"/>
      <c r="D592" s="15"/>
      <c r="E592" s="15"/>
      <c r="F592" s="15"/>
      <c r="G592" s="15"/>
      <c r="I592" s="15"/>
      <c r="L592" s="15"/>
    </row>
    <row r="593" spans="3:12" x14ac:dyDescent="0.35">
      <c r="C593" s="15"/>
      <c r="D593" s="15"/>
      <c r="E593" s="15"/>
      <c r="F593" s="15"/>
      <c r="G593" s="15"/>
      <c r="I593" s="15"/>
      <c r="L593" s="15"/>
    </row>
    <row r="594" spans="3:12" x14ac:dyDescent="0.35">
      <c r="C594" s="15"/>
      <c r="D594" s="15"/>
      <c r="E594" s="15"/>
      <c r="F594" s="15"/>
      <c r="G594" s="15"/>
      <c r="I594" s="15"/>
      <c r="L594" s="15"/>
    </row>
    <row r="595" spans="3:12" x14ac:dyDescent="0.35">
      <c r="C595" s="15"/>
      <c r="D595" s="15"/>
      <c r="E595" s="15"/>
      <c r="F595" s="15"/>
      <c r="G595" s="15"/>
      <c r="I595" s="15"/>
      <c r="L595" s="15"/>
    </row>
    <row r="596" spans="3:12" x14ac:dyDescent="0.35">
      <c r="C596" s="15"/>
      <c r="D596" s="15"/>
      <c r="E596" s="15"/>
      <c r="F596" s="15"/>
      <c r="G596" s="15"/>
      <c r="I596" s="15"/>
      <c r="L596" s="15"/>
    </row>
    <row r="597" spans="3:12" x14ac:dyDescent="0.35">
      <c r="C597" s="15"/>
      <c r="D597" s="15"/>
      <c r="E597" s="15"/>
      <c r="F597" s="15"/>
      <c r="G597" s="15"/>
      <c r="I597" s="15"/>
      <c r="L597" s="1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A1A3B-C4D3-4BA4-B0FD-FBA9640589AA}">
  <dimension ref="A1:B38"/>
  <sheetViews>
    <sheetView topLeftCell="A20" workbookViewId="0">
      <selection activeCell="A23" sqref="A23:E39"/>
    </sheetView>
  </sheetViews>
  <sheetFormatPr defaultColWidth="9.1796875" defaultRowHeight="15.5" x14ac:dyDescent="0.35"/>
  <cols>
    <col min="1" max="1" width="36.54296875" style="15" customWidth="1"/>
    <col min="2" max="2" width="12.7265625" style="15" bestFit="1" customWidth="1"/>
    <col min="3" max="7" width="9.1796875" style="15"/>
    <col min="8" max="8" width="18.81640625" style="15" bestFit="1" customWidth="1"/>
    <col min="9" max="9" width="15.54296875" style="15" customWidth="1"/>
    <col min="10" max="16384" width="9.1796875" style="15"/>
  </cols>
  <sheetData>
    <row r="1" spans="1:1" x14ac:dyDescent="0.35">
      <c r="A1" s="15" t="s">
        <v>96</v>
      </c>
    </row>
    <row r="2" spans="1:1" x14ac:dyDescent="0.35">
      <c r="A2" s="15" t="s">
        <v>244</v>
      </c>
    </row>
    <row r="3" spans="1:1" x14ac:dyDescent="0.35">
      <c r="A3" s="15" t="s">
        <v>305</v>
      </c>
    </row>
    <row r="4" spans="1:1" x14ac:dyDescent="0.35">
      <c r="A4" s="16" t="s">
        <v>306</v>
      </c>
    </row>
    <row r="5" spans="1:1" x14ac:dyDescent="0.35">
      <c r="A5" s="15" t="s">
        <v>307</v>
      </c>
    </row>
    <row r="6" spans="1:1" x14ac:dyDescent="0.35">
      <c r="A6" s="15" t="s">
        <v>308</v>
      </c>
    </row>
    <row r="7" spans="1:1" x14ac:dyDescent="0.35">
      <c r="A7" s="15" t="s">
        <v>310</v>
      </c>
    </row>
    <row r="8" spans="1:1" x14ac:dyDescent="0.35">
      <c r="A8" s="15" t="s">
        <v>309</v>
      </c>
    </row>
    <row r="9" spans="1:1" x14ac:dyDescent="0.35">
      <c r="A9" s="15" t="s">
        <v>311</v>
      </c>
    </row>
    <row r="10" spans="1:1" x14ac:dyDescent="0.35">
      <c r="A10" s="15" t="s">
        <v>312</v>
      </c>
    </row>
    <row r="11" spans="1:1" x14ac:dyDescent="0.35">
      <c r="A11" s="15" t="s">
        <v>98</v>
      </c>
    </row>
    <row r="12" spans="1:1" x14ac:dyDescent="0.35">
      <c r="A12" s="15" t="s">
        <v>97</v>
      </c>
    </row>
    <row r="13" spans="1:1" x14ac:dyDescent="0.35">
      <c r="A13" s="15" t="s">
        <v>313</v>
      </c>
    </row>
    <row r="14" spans="1:1" x14ac:dyDescent="0.35">
      <c r="A14" s="15" t="s">
        <v>314</v>
      </c>
    </row>
    <row r="15" spans="1:1" x14ac:dyDescent="0.35">
      <c r="A15" s="15" t="s">
        <v>315</v>
      </c>
    </row>
    <row r="16" spans="1:1" x14ac:dyDescent="0.35">
      <c r="A16" s="15" t="s">
        <v>316</v>
      </c>
    </row>
    <row r="17" spans="1:2" x14ac:dyDescent="0.35">
      <c r="A17" s="15" t="s">
        <v>317</v>
      </c>
    </row>
    <row r="18" spans="1:2" x14ac:dyDescent="0.35">
      <c r="A18" s="15" t="s">
        <v>318</v>
      </c>
    </row>
    <row r="19" spans="1:2" x14ac:dyDescent="0.35">
      <c r="A19" s="15" t="s">
        <v>99</v>
      </c>
    </row>
    <row r="20" spans="1:2" x14ac:dyDescent="0.35">
      <c r="A20" s="15" t="s">
        <v>100</v>
      </c>
    </row>
    <row r="21" spans="1:2" x14ac:dyDescent="0.35">
      <c r="A21" s="15" t="s">
        <v>101</v>
      </c>
    </row>
    <row r="23" spans="1:2" x14ac:dyDescent="0.35">
      <c r="A23" s="16" t="s">
        <v>102</v>
      </c>
      <c r="B23" s="16" t="s">
        <v>248</v>
      </c>
    </row>
    <row r="24" spans="1:2" x14ac:dyDescent="0.35">
      <c r="A24" s="15" t="s">
        <v>103</v>
      </c>
      <c r="B24" s="1">
        <v>3600000</v>
      </c>
    </row>
    <row r="25" spans="1:2" x14ac:dyDescent="0.35">
      <c r="A25" s="15" t="s">
        <v>104</v>
      </c>
      <c r="B25" s="1">
        <v>8000000</v>
      </c>
    </row>
    <row r="26" spans="1:2" x14ac:dyDescent="0.35">
      <c r="A26" s="15" t="s">
        <v>105</v>
      </c>
      <c r="B26" s="1">
        <v>11000000</v>
      </c>
    </row>
    <row r="27" spans="1:2" x14ac:dyDescent="0.35">
      <c r="A27" s="15" t="s">
        <v>106</v>
      </c>
      <c r="B27" s="1">
        <v>4200000</v>
      </c>
    </row>
    <row r="28" spans="1:2" x14ac:dyDescent="0.35">
      <c r="A28" s="15" t="s">
        <v>107</v>
      </c>
      <c r="B28" s="1">
        <v>2800000</v>
      </c>
    </row>
    <row r="29" spans="1:2" x14ac:dyDescent="0.35">
      <c r="A29" s="15" t="s">
        <v>108</v>
      </c>
      <c r="B29" s="1">
        <v>2100000</v>
      </c>
    </row>
    <row r="30" spans="1:2" x14ac:dyDescent="0.35">
      <c r="A30" s="15" t="s">
        <v>109</v>
      </c>
      <c r="B30" s="1">
        <v>850000</v>
      </c>
    </row>
    <row r="31" spans="1:2" x14ac:dyDescent="0.35">
      <c r="A31" s="15" t="s">
        <v>110</v>
      </c>
      <c r="B31" s="1">
        <v>2200000</v>
      </c>
    </row>
    <row r="32" spans="1:2" x14ac:dyDescent="0.35">
      <c r="A32" s="15" t="s">
        <v>111</v>
      </c>
      <c r="B32" s="1">
        <v>2500000</v>
      </c>
    </row>
    <row r="33" spans="1:1" x14ac:dyDescent="0.35">
      <c r="A33" s="15" t="s">
        <v>112</v>
      </c>
    </row>
    <row r="34" spans="1:1" x14ac:dyDescent="0.35">
      <c r="A34" s="15" t="s">
        <v>319</v>
      </c>
    </row>
    <row r="35" spans="1:1" x14ac:dyDescent="0.35">
      <c r="A35" s="15" t="s">
        <v>320</v>
      </c>
    </row>
    <row r="36" spans="1:1" x14ac:dyDescent="0.35">
      <c r="A36" s="16" t="s">
        <v>27</v>
      </c>
    </row>
    <row r="37" spans="1:1" x14ac:dyDescent="0.35">
      <c r="A37" s="16" t="s">
        <v>113</v>
      </c>
    </row>
    <row r="38" spans="1:1" x14ac:dyDescent="0.35">
      <c r="A38" s="16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32A1-5251-4277-A9AA-7073745D356B}">
  <dimension ref="A1:D53"/>
  <sheetViews>
    <sheetView topLeftCell="A37" workbookViewId="0">
      <selection activeCell="D45" sqref="D45"/>
    </sheetView>
  </sheetViews>
  <sheetFormatPr defaultColWidth="9.1796875" defaultRowHeight="14" x14ac:dyDescent="0.3"/>
  <cols>
    <col min="1" max="1" width="34" style="33" customWidth="1"/>
    <col min="2" max="3" width="15.7265625" style="33" bestFit="1" customWidth="1"/>
    <col min="4" max="16384" width="9.1796875" style="33"/>
  </cols>
  <sheetData>
    <row r="1" spans="1:3" x14ac:dyDescent="0.3">
      <c r="A1" s="35" t="s">
        <v>278</v>
      </c>
      <c r="B1" s="35"/>
      <c r="C1" s="35"/>
    </row>
    <row r="2" spans="1:3" x14ac:dyDescent="0.3">
      <c r="A2" s="35" t="s">
        <v>261</v>
      </c>
      <c r="B2" s="35" t="s">
        <v>265</v>
      </c>
      <c r="C2" s="35" t="s">
        <v>265</v>
      </c>
    </row>
    <row r="3" spans="1:3" x14ac:dyDescent="0.3">
      <c r="A3" s="33" t="s">
        <v>266</v>
      </c>
      <c r="B3" s="34"/>
      <c r="C3" s="34">
        <v>478534</v>
      </c>
    </row>
    <row r="4" spans="1:3" x14ac:dyDescent="0.3">
      <c r="A4" s="33" t="s">
        <v>294</v>
      </c>
      <c r="B4" s="34">
        <v>2242500</v>
      </c>
      <c r="C4" s="34"/>
    </row>
    <row r="5" spans="1:3" x14ac:dyDescent="0.3">
      <c r="A5" s="33" t="s">
        <v>295</v>
      </c>
      <c r="B5" s="34">
        <v>864050</v>
      </c>
      <c r="C5" s="34"/>
    </row>
    <row r="6" spans="1:3" x14ac:dyDescent="0.3">
      <c r="A6" s="33" t="s">
        <v>267</v>
      </c>
      <c r="B6" s="34"/>
      <c r="C6" s="34">
        <v>7542520</v>
      </c>
    </row>
    <row r="7" spans="1:3" x14ac:dyDescent="0.3">
      <c r="A7" s="33" t="s">
        <v>122</v>
      </c>
      <c r="B7" s="34">
        <v>4875260</v>
      </c>
      <c r="C7" s="34"/>
    </row>
    <row r="8" spans="1:3" x14ac:dyDescent="0.3">
      <c r="A8" s="33" t="s">
        <v>268</v>
      </c>
      <c r="B8" s="34">
        <v>345875</v>
      </c>
      <c r="C8" s="34"/>
    </row>
    <row r="9" spans="1:3" x14ac:dyDescent="0.3">
      <c r="A9" s="33" t="s">
        <v>269</v>
      </c>
      <c r="B9" s="34"/>
      <c r="C9" s="34">
        <v>248750</v>
      </c>
    </row>
    <row r="10" spans="1:3" x14ac:dyDescent="0.3">
      <c r="A10" s="33" t="s">
        <v>270</v>
      </c>
      <c r="B10" s="34">
        <v>40000</v>
      </c>
      <c r="C10" s="34"/>
    </row>
    <row r="11" spans="1:3" x14ac:dyDescent="0.3">
      <c r="A11" s="33" t="s">
        <v>12</v>
      </c>
      <c r="B11" s="34">
        <v>468500</v>
      </c>
      <c r="C11" s="34"/>
    </row>
    <row r="12" spans="1:3" x14ac:dyDescent="0.3">
      <c r="A12" s="33" t="s">
        <v>271</v>
      </c>
      <c r="B12" s="34"/>
      <c r="C12" s="34">
        <v>1457500</v>
      </c>
    </row>
    <row r="13" spans="1:3" x14ac:dyDescent="0.3">
      <c r="A13" s="33" t="s">
        <v>168</v>
      </c>
      <c r="B13" s="34"/>
      <c r="C13" s="34">
        <v>180000</v>
      </c>
    </row>
    <row r="14" spans="1:3" x14ac:dyDescent="0.3">
      <c r="A14" s="33" t="s">
        <v>272</v>
      </c>
      <c r="B14" s="34"/>
      <c r="C14" s="34">
        <v>4000</v>
      </c>
    </row>
    <row r="15" spans="1:3" x14ac:dyDescent="0.3">
      <c r="A15" s="33" t="s">
        <v>273</v>
      </c>
      <c r="B15" s="34">
        <v>200000</v>
      </c>
      <c r="C15" s="34"/>
    </row>
    <row r="16" spans="1:3" x14ac:dyDescent="0.3">
      <c r="A16" s="33" t="s">
        <v>296</v>
      </c>
      <c r="B16" s="34">
        <v>284650</v>
      </c>
      <c r="C16" s="34"/>
    </row>
    <row r="17" spans="1:3" x14ac:dyDescent="0.3">
      <c r="A17" s="33" t="s">
        <v>274</v>
      </c>
      <c r="B17" s="34">
        <v>163000</v>
      </c>
      <c r="C17" s="34"/>
    </row>
    <row r="18" spans="1:3" x14ac:dyDescent="0.3">
      <c r="A18" s="33" t="s">
        <v>245</v>
      </c>
      <c r="B18" s="34">
        <v>10000</v>
      </c>
      <c r="C18" s="34"/>
    </row>
    <row r="19" spans="1:3" x14ac:dyDescent="0.3">
      <c r="A19" s="33" t="s">
        <v>172</v>
      </c>
      <c r="B19" s="34">
        <v>812720</v>
      </c>
      <c r="C19" s="34"/>
    </row>
    <row r="20" spans="1:3" x14ac:dyDescent="0.3">
      <c r="A20" s="33" t="s">
        <v>275</v>
      </c>
      <c r="B20" s="34"/>
      <c r="C20" s="34">
        <v>36000</v>
      </c>
    </row>
    <row r="21" spans="1:3" x14ac:dyDescent="0.3">
      <c r="A21" s="33" t="s">
        <v>139</v>
      </c>
      <c r="B21" s="34">
        <v>394600</v>
      </c>
      <c r="C21" s="34"/>
    </row>
    <row r="22" spans="1:3" x14ac:dyDescent="0.3">
      <c r="A22" s="33" t="s">
        <v>276</v>
      </c>
      <c r="B22" s="34"/>
      <c r="C22" s="34">
        <v>12601</v>
      </c>
    </row>
    <row r="23" spans="1:3" x14ac:dyDescent="0.3">
      <c r="A23" s="33" t="s">
        <v>5</v>
      </c>
      <c r="B23" s="34">
        <v>248750</v>
      </c>
      <c r="C23" s="34"/>
    </row>
    <row r="24" spans="1:3" x14ac:dyDescent="0.3">
      <c r="A24" s="33" t="s">
        <v>277</v>
      </c>
      <c r="B24" s="34"/>
      <c r="C24" s="34"/>
    </row>
    <row r="25" spans="1:3" x14ac:dyDescent="0.3">
      <c r="A25" s="33" t="s">
        <v>264</v>
      </c>
      <c r="B25" s="34"/>
      <c r="C25" s="34">
        <v>580000</v>
      </c>
    </row>
    <row r="26" spans="1:3" x14ac:dyDescent="0.3">
      <c r="A26" s="33" t="s">
        <v>138</v>
      </c>
      <c r="B26" s="34"/>
      <c r="C26" s="34">
        <v>220000</v>
      </c>
    </row>
    <row r="27" spans="1:3" x14ac:dyDescent="0.3">
      <c r="A27" s="33" t="s">
        <v>260</v>
      </c>
      <c r="B27" s="34"/>
      <c r="C27" s="34">
        <v>190000</v>
      </c>
    </row>
    <row r="28" spans="1:3" ht="14.5" thickBot="1" x14ac:dyDescent="0.35">
      <c r="A28" s="35"/>
      <c r="B28" s="37">
        <f>SUM(B3:B27)</f>
        <v>10949905</v>
      </c>
      <c r="C28" s="37">
        <f>SUM(C3:C27)</f>
        <v>10949905</v>
      </c>
    </row>
    <row r="29" spans="1:3" ht="14.5" thickTop="1" x14ac:dyDescent="0.3"/>
    <row r="30" spans="1:3" x14ac:dyDescent="0.3">
      <c r="A30" s="33" t="s">
        <v>279</v>
      </c>
    </row>
    <row r="31" spans="1:3" x14ac:dyDescent="0.3">
      <c r="A31" s="33" t="s">
        <v>284</v>
      </c>
    </row>
    <row r="32" spans="1:3" x14ac:dyDescent="0.3">
      <c r="A32" s="33" t="s">
        <v>303</v>
      </c>
    </row>
    <row r="33" spans="1:2" x14ac:dyDescent="0.3">
      <c r="A33" s="33" t="s">
        <v>297</v>
      </c>
    </row>
    <row r="34" spans="1:2" x14ac:dyDescent="0.3">
      <c r="A34" s="33" t="s">
        <v>285</v>
      </c>
    </row>
    <row r="35" spans="1:2" x14ac:dyDescent="0.3">
      <c r="A35" s="33" t="s">
        <v>286</v>
      </c>
    </row>
    <row r="36" spans="1:2" x14ac:dyDescent="0.3">
      <c r="A36" s="33" t="s">
        <v>298</v>
      </c>
    </row>
    <row r="37" spans="1:2" x14ac:dyDescent="0.3">
      <c r="A37" s="33" t="s">
        <v>299</v>
      </c>
    </row>
    <row r="38" spans="1:2" x14ac:dyDescent="0.3">
      <c r="A38" s="35" t="s">
        <v>287</v>
      </c>
    </row>
    <row r="39" spans="1:2" x14ac:dyDescent="0.3">
      <c r="A39" s="38" t="s">
        <v>264</v>
      </c>
      <c r="B39" s="33" t="s">
        <v>280</v>
      </c>
    </row>
    <row r="40" spans="1:2" x14ac:dyDescent="0.3">
      <c r="A40" s="38" t="s">
        <v>138</v>
      </c>
      <c r="B40" s="36" t="s">
        <v>288</v>
      </c>
    </row>
    <row r="41" spans="1:2" x14ac:dyDescent="0.3">
      <c r="A41" s="38" t="s">
        <v>289</v>
      </c>
      <c r="B41" s="36" t="s">
        <v>290</v>
      </c>
    </row>
    <row r="43" spans="1:2" x14ac:dyDescent="0.3">
      <c r="A43" s="33" t="s">
        <v>304</v>
      </c>
    </row>
    <row r="44" spans="1:2" x14ac:dyDescent="0.3">
      <c r="A44" s="33" t="s">
        <v>291</v>
      </c>
    </row>
    <row r="45" spans="1:2" x14ac:dyDescent="0.3">
      <c r="A45" s="33" t="s">
        <v>300</v>
      </c>
    </row>
    <row r="46" spans="1:2" x14ac:dyDescent="0.3">
      <c r="A46" s="33" t="s">
        <v>281</v>
      </c>
      <c r="B46" s="33" t="s">
        <v>301</v>
      </c>
    </row>
    <row r="47" spans="1:2" x14ac:dyDescent="0.3">
      <c r="A47" s="33" t="s">
        <v>302</v>
      </c>
    </row>
    <row r="48" spans="1:2" x14ac:dyDescent="0.3">
      <c r="A48" s="33" t="s">
        <v>292</v>
      </c>
    </row>
    <row r="50" spans="1:4" x14ac:dyDescent="0.3">
      <c r="A50" s="33" t="s">
        <v>293</v>
      </c>
    </row>
    <row r="51" spans="1:4" x14ac:dyDescent="0.3">
      <c r="A51" s="35" t="s">
        <v>239</v>
      </c>
    </row>
    <row r="52" spans="1:4" x14ac:dyDescent="0.3">
      <c r="A52" s="33" t="s">
        <v>282</v>
      </c>
      <c r="D52" s="33" t="s">
        <v>85</v>
      </c>
    </row>
    <row r="53" spans="1:4" x14ac:dyDescent="0.3">
      <c r="A53" s="33" t="s">
        <v>283</v>
      </c>
      <c r="D53" s="3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A536-8EE8-4972-840F-C75F1A0DF0FA}">
  <dimension ref="A1"/>
  <sheetViews>
    <sheetView topLeftCell="A31" workbookViewId="0">
      <selection activeCell="M34" sqref="M1:DO1048576"/>
    </sheetView>
  </sheetViews>
  <sheetFormatPr defaultRowHeight="14.5" x14ac:dyDescent="0.35"/>
  <cols>
    <col min="6" max="6" width="10.81640625" customWidth="1"/>
    <col min="10" max="10" width="11.5429687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C45D-3563-4239-AB85-A8EBB7DE2F83}">
  <dimension ref="A1"/>
  <sheetViews>
    <sheetView topLeftCell="E1" workbookViewId="0">
      <selection activeCell="N1" sqref="N1:DF1048576"/>
    </sheetView>
  </sheetViews>
  <sheetFormatPr defaultColWidth="9.1796875" defaultRowHeight="14.5" x14ac:dyDescent="0.35"/>
  <cols>
    <col min="1" max="16384" width="9.1796875" style="24"/>
  </cols>
  <sheetData/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FEF9-76A5-4C1D-B54D-FA6ED8E0DD20}">
  <dimension ref="A3:D78"/>
  <sheetViews>
    <sheetView zoomScale="85" zoomScaleNormal="85" workbookViewId="0">
      <selection activeCell="G79" sqref="A1:G79"/>
    </sheetView>
  </sheetViews>
  <sheetFormatPr defaultColWidth="9.1796875" defaultRowHeight="15.5" x14ac:dyDescent="0.35"/>
  <cols>
    <col min="1" max="1" width="81.81640625" style="15" customWidth="1"/>
    <col min="2" max="2" width="21" style="1" customWidth="1"/>
    <col min="3" max="3" width="22.453125" style="1" customWidth="1"/>
    <col min="4" max="4" width="3.7265625" style="20" customWidth="1"/>
    <col min="5" max="16384" width="9.1796875" style="15"/>
  </cols>
  <sheetData>
    <row r="3" spans="1:3" x14ac:dyDescent="0.35">
      <c r="A3" s="15" t="s">
        <v>250</v>
      </c>
    </row>
    <row r="5" spans="1:3" x14ac:dyDescent="0.35">
      <c r="A5" s="15" t="s">
        <v>0</v>
      </c>
      <c r="B5" s="1" t="s">
        <v>1</v>
      </c>
      <c r="C5" s="1" t="s">
        <v>45</v>
      </c>
    </row>
    <row r="6" spans="1:3" x14ac:dyDescent="0.35">
      <c r="A6" s="15" t="s">
        <v>2</v>
      </c>
      <c r="C6" s="1">
        <v>1153800</v>
      </c>
    </row>
    <row r="7" spans="1:3" x14ac:dyDescent="0.35">
      <c r="A7" s="15" t="s">
        <v>3</v>
      </c>
      <c r="B7" s="1">
        <v>678900</v>
      </c>
    </row>
    <row r="8" spans="1:3" x14ac:dyDescent="0.35">
      <c r="A8" s="15" t="s">
        <v>4</v>
      </c>
      <c r="B8" s="1">
        <v>95700</v>
      </c>
    </row>
    <row r="9" spans="1:3" x14ac:dyDescent="0.35">
      <c r="A9" s="15" t="s">
        <v>5</v>
      </c>
      <c r="B9" s="1">
        <v>118400</v>
      </c>
    </row>
    <row r="10" spans="1:3" x14ac:dyDescent="0.35">
      <c r="A10" s="15" t="s">
        <v>259</v>
      </c>
      <c r="B10" s="1">
        <v>117500</v>
      </c>
    </row>
    <row r="12" spans="1:3" x14ac:dyDescent="0.35">
      <c r="A12" s="15" t="s">
        <v>51</v>
      </c>
      <c r="B12" s="1">
        <v>155600</v>
      </c>
    </row>
    <row r="13" spans="1:3" x14ac:dyDescent="0.35">
      <c r="A13" s="15" t="s">
        <v>50</v>
      </c>
      <c r="C13" s="1">
        <v>87200</v>
      </c>
    </row>
    <row r="14" spans="1:3" x14ac:dyDescent="0.35">
      <c r="A14" s="15" t="s">
        <v>6</v>
      </c>
      <c r="B14" s="1">
        <v>29800</v>
      </c>
    </row>
    <row r="15" spans="1:3" x14ac:dyDescent="0.35">
      <c r="A15" s="15" t="s">
        <v>7</v>
      </c>
      <c r="B15" s="1" t="s">
        <v>0</v>
      </c>
      <c r="C15" s="1">
        <v>60000</v>
      </c>
    </row>
    <row r="16" spans="1:3" x14ac:dyDescent="0.35">
      <c r="A16" s="15" t="s">
        <v>8</v>
      </c>
      <c r="B16" s="1" t="s">
        <v>0</v>
      </c>
      <c r="C16" s="1">
        <v>5000</v>
      </c>
    </row>
    <row r="17" spans="1:3" x14ac:dyDescent="0.35">
      <c r="A17" s="15" t="s">
        <v>9</v>
      </c>
      <c r="B17" s="1" t="s">
        <v>0</v>
      </c>
      <c r="C17" s="1">
        <v>44300</v>
      </c>
    </row>
    <row r="18" spans="1:3" x14ac:dyDescent="0.35">
      <c r="A18" s="15" t="s">
        <v>10</v>
      </c>
      <c r="B18" s="1">
        <f>45000+220000</f>
        <v>265000</v>
      </c>
    </row>
    <row r="19" spans="1:3" x14ac:dyDescent="0.35">
      <c r="A19" s="15" t="s">
        <v>11</v>
      </c>
      <c r="B19" s="1">
        <v>102000</v>
      </c>
    </row>
    <row r="20" spans="1:3" x14ac:dyDescent="0.35">
      <c r="A20" s="15" t="s">
        <v>12</v>
      </c>
      <c r="B20" s="1">
        <v>28000</v>
      </c>
    </row>
    <row r="21" spans="1:3" x14ac:dyDescent="0.35">
      <c r="A21" s="15" t="s">
        <v>13</v>
      </c>
      <c r="B21" s="1">
        <v>12000</v>
      </c>
    </row>
    <row r="22" spans="1:3" x14ac:dyDescent="0.35">
      <c r="A22" s="15" t="s">
        <v>14</v>
      </c>
    </row>
    <row r="23" spans="1:3" x14ac:dyDescent="0.35">
      <c r="A23" s="15" t="s">
        <v>46</v>
      </c>
      <c r="B23" s="1" t="s">
        <v>0</v>
      </c>
      <c r="C23" s="1">
        <f>4000+75000</f>
        <v>79000</v>
      </c>
    </row>
    <row r="24" spans="1:3" x14ac:dyDescent="0.35">
      <c r="A24" s="15" t="s">
        <v>47</v>
      </c>
      <c r="B24" s="1" t="s">
        <v>0</v>
      </c>
      <c r="C24" s="1">
        <f>9050+29600</f>
        <v>38650</v>
      </c>
    </row>
    <row r="25" spans="1:3" x14ac:dyDescent="0.35">
      <c r="A25" s="15" t="s">
        <v>48</v>
      </c>
      <c r="B25" s="1" t="s">
        <v>0</v>
      </c>
      <c r="C25" s="1">
        <f>3360+11200</f>
        <v>14560</v>
      </c>
    </row>
    <row r="26" spans="1:3" x14ac:dyDescent="0.35">
      <c r="A26" s="15" t="s">
        <v>49</v>
      </c>
      <c r="B26" s="1" t="s">
        <v>0</v>
      </c>
      <c r="C26" s="1">
        <f>720+4800</f>
        <v>5520</v>
      </c>
    </row>
    <row r="27" spans="1:3" x14ac:dyDescent="0.35">
      <c r="A27" s="15" t="s">
        <v>15</v>
      </c>
      <c r="B27" s="1" t="s">
        <v>0</v>
      </c>
      <c r="C27" s="1">
        <v>16600</v>
      </c>
    </row>
    <row r="28" spans="1:3" x14ac:dyDescent="0.35">
      <c r="A28" s="15" t="s">
        <v>16</v>
      </c>
      <c r="B28" s="1">
        <v>2800</v>
      </c>
    </row>
    <row r="29" spans="1:3" x14ac:dyDescent="0.35">
      <c r="A29" s="15" t="s">
        <v>17</v>
      </c>
      <c r="B29" s="1">
        <f>1100+7800</f>
        <v>8900</v>
      </c>
    </row>
    <row r="30" spans="1:3" x14ac:dyDescent="0.35">
      <c r="A30" s="15" t="s">
        <v>18</v>
      </c>
      <c r="B30" s="1">
        <v>0</v>
      </c>
      <c r="C30" s="1">
        <v>87500</v>
      </c>
    </row>
    <row r="31" spans="1:3" x14ac:dyDescent="0.35">
      <c r="A31" s="15" t="s">
        <v>258</v>
      </c>
      <c r="B31" s="1">
        <f>2625+5250</f>
        <v>7875</v>
      </c>
    </row>
    <row r="32" spans="1:3" x14ac:dyDescent="0.35">
      <c r="A32" s="15" t="s">
        <v>19</v>
      </c>
      <c r="B32" s="1">
        <v>1250</v>
      </c>
    </row>
    <row r="33" spans="1:3" x14ac:dyDescent="0.35">
      <c r="A33" s="15" t="s">
        <v>251</v>
      </c>
      <c r="C33" s="1">
        <v>20000</v>
      </c>
    </row>
    <row r="34" spans="1:3" x14ac:dyDescent="0.35">
      <c r="A34" s="15" t="s">
        <v>252</v>
      </c>
      <c r="C34" s="1">
        <v>25000</v>
      </c>
    </row>
    <row r="35" spans="1:3" x14ac:dyDescent="0.35">
      <c r="A35" s="15" t="s">
        <v>253</v>
      </c>
      <c r="B35" s="1">
        <v>4000</v>
      </c>
    </row>
    <row r="36" spans="1:3" x14ac:dyDescent="0.35">
      <c r="A36" s="15" t="s">
        <v>254</v>
      </c>
      <c r="B36" s="23">
        <f>12.5%*(B19-29600)</f>
        <v>9050</v>
      </c>
    </row>
    <row r="37" spans="1:3" x14ac:dyDescent="0.35">
      <c r="A37" s="15" t="s">
        <v>255</v>
      </c>
      <c r="B37" s="1">
        <f>20%*(B20-11200)</f>
        <v>3360</v>
      </c>
    </row>
    <row r="38" spans="1:3" x14ac:dyDescent="0.35">
      <c r="A38" s="15" t="s">
        <v>256</v>
      </c>
      <c r="B38" s="1">
        <f>10%*(B21-4800)</f>
        <v>720</v>
      </c>
    </row>
    <row r="39" spans="1:3" x14ac:dyDescent="0.35">
      <c r="A39" s="15" t="s">
        <v>249</v>
      </c>
      <c r="B39" s="15"/>
      <c r="C39" s="1">
        <v>2625</v>
      </c>
    </row>
    <row r="40" spans="1:3" x14ac:dyDescent="0.35">
      <c r="A40" s="15" t="s">
        <v>257</v>
      </c>
      <c r="C40" s="1">
        <v>1100</v>
      </c>
    </row>
    <row r="46" spans="1:3" x14ac:dyDescent="0.35">
      <c r="B46" s="1">
        <f>SUM(B6:B45)</f>
        <v>1640855</v>
      </c>
      <c r="C46" s="1">
        <f>SUM(C6:C45)</f>
        <v>1640855</v>
      </c>
    </row>
    <row r="47" spans="1:3" x14ac:dyDescent="0.35">
      <c r="B47" s="1">
        <f>B46-C46</f>
        <v>0</v>
      </c>
    </row>
    <row r="51" spans="1:4" x14ac:dyDescent="0.35">
      <c r="A51" s="15" t="s">
        <v>20</v>
      </c>
    </row>
    <row r="52" spans="1:4" x14ac:dyDescent="0.35">
      <c r="A52" s="15" t="s">
        <v>35</v>
      </c>
    </row>
    <row r="53" spans="1:4" x14ac:dyDescent="0.35">
      <c r="A53" s="15" t="s">
        <v>31</v>
      </c>
    </row>
    <row r="54" spans="1:4" x14ac:dyDescent="0.35">
      <c r="A54" s="15" t="s">
        <v>0</v>
      </c>
    </row>
    <row r="55" spans="1:4" x14ac:dyDescent="0.35">
      <c r="A55" s="15" t="s">
        <v>33</v>
      </c>
    </row>
    <row r="56" spans="1:4" x14ac:dyDescent="0.35">
      <c r="A56" s="15" t="s">
        <v>34</v>
      </c>
    </row>
    <row r="57" spans="1:4" x14ac:dyDescent="0.35">
      <c r="A57" s="15" t="s">
        <v>32</v>
      </c>
    </row>
    <row r="58" spans="1:4" x14ac:dyDescent="0.35">
      <c r="A58" s="15" t="s">
        <v>36</v>
      </c>
    </row>
    <row r="59" spans="1:4" x14ac:dyDescent="0.35">
      <c r="B59" s="19" t="s">
        <v>21</v>
      </c>
      <c r="C59" s="19" t="s">
        <v>22</v>
      </c>
      <c r="D59" s="21"/>
    </row>
    <row r="60" spans="1:4" x14ac:dyDescent="0.35">
      <c r="B60" s="1" t="s">
        <v>23</v>
      </c>
      <c r="C60" s="22">
        <v>0.125</v>
      </c>
    </row>
    <row r="61" spans="1:4" x14ac:dyDescent="0.35">
      <c r="B61" s="1" t="s">
        <v>24</v>
      </c>
      <c r="C61" s="22">
        <v>0.2</v>
      </c>
    </row>
    <row r="62" spans="1:4" x14ac:dyDescent="0.35">
      <c r="B62" s="1" t="s">
        <v>25</v>
      </c>
      <c r="C62" s="22">
        <v>0.1</v>
      </c>
    </row>
    <row r="63" spans="1:4" x14ac:dyDescent="0.35">
      <c r="A63" s="15" t="s">
        <v>37</v>
      </c>
    </row>
    <row r="64" spans="1:4" x14ac:dyDescent="0.35">
      <c r="A64" s="15" t="s">
        <v>38</v>
      </c>
    </row>
    <row r="65" spans="1:3" x14ac:dyDescent="0.35">
      <c r="A65" s="15" t="s">
        <v>40</v>
      </c>
    </row>
    <row r="66" spans="1:3" x14ac:dyDescent="0.35">
      <c r="A66" s="15" t="s">
        <v>41</v>
      </c>
    </row>
    <row r="67" spans="1:3" x14ac:dyDescent="0.35">
      <c r="A67" s="15" t="s">
        <v>39</v>
      </c>
    </row>
    <row r="69" spans="1:3" x14ac:dyDescent="0.35">
      <c r="A69" s="15" t="s">
        <v>26</v>
      </c>
    </row>
    <row r="70" spans="1:3" x14ac:dyDescent="0.35">
      <c r="A70" s="15" t="s">
        <v>43</v>
      </c>
    </row>
    <row r="71" spans="1:3" x14ac:dyDescent="0.35">
      <c r="A71" s="15" t="s">
        <v>44</v>
      </c>
    </row>
    <row r="72" spans="1:3" x14ac:dyDescent="0.35">
      <c r="A72" s="15" t="s">
        <v>42</v>
      </c>
    </row>
    <row r="73" spans="1:3" x14ac:dyDescent="0.35">
      <c r="A73" s="15" t="s">
        <v>27</v>
      </c>
    </row>
    <row r="74" spans="1:3" x14ac:dyDescent="0.35">
      <c r="A74" s="15" t="s">
        <v>28</v>
      </c>
    </row>
    <row r="75" spans="1:3" x14ac:dyDescent="0.35">
      <c r="A75" s="15" t="s">
        <v>0</v>
      </c>
    </row>
    <row r="76" spans="1:3" x14ac:dyDescent="0.35">
      <c r="A76" s="15" t="s">
        <v>29</v>
      </c>
      <c r="B76" s="1" t="s">
        <v>0</v>
      </c>
      <c r="C76" s="1" t="s">
        <v>0</v>
      </c>
    </row>
    <row r="77" spans="1:3" x14ac:dyDescent="0.35">
      <c r="A77" s="15" t="s">
        <v>0</v>
      </c>
    </row>
    <row r="78" spans="1:3" x14ac:dyDescent="0.35">
      <c r="A78" s="15" t="s">
        <v>30</v>
      </c>
      <c r="B78" s="1" t="s">
        <v>0</v>
      </c>
      <c r="C78" s="1" t="s">
        <v>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E699-B560-4041-9CFA-9E796430B48D}">
  <dimension ref="A1:F51"/>
  <sheetViews>
    <sheetView topLeftCell="B1" workbookViewId="0">
      <selection activeCell="B34" sqref="B34:C34"/>
    </sheetView>
  </sheetViews>
  <sheetFormatPr defaultColWidth="9.1796875" defaultRowHeight="15.5" x14ac:dyDescent="0.35"/>
  <cols>
    <col min="1" max="1" width="45.1796875" style="1" customWidth="1"/>
    <col min="2" max="2" width="20.7265625" style="1" customWidth="1"/>
    <col min="3" max="3" width="14.453125" style="1" customWidth="1"/>
    <col min="4" max="4" width="10.54296875" style="1" bestFit="1" customWidth="1"/>
    <col min="5" max="16384" width="9.1796875" style="1"/>
  </cols>
  <sheetData>
    <row r="1" spans="1:3" x14ac:dyDescent="0.35">
      <c r="A1" s="1" t="s">
        <v>78</v>
      </c>
    </row>
    <row r="2" spans="1:3" x14ac:dyDescent="0.35">
      <c r="B2" s="1" t="s">
        <v>87</v>
      </c>
      <c r="C2" s="1" t="s">
        <v>87</v>
      </c>
    </row>
    <row r="3" spans="1:3" x14ac:dyDescent="0.35">
      <c r="A3" s="1" t="s">
        <v>52</v>
      </c>
      <c r="C3" s="1">
        <v>78000</v>
      </c>
    </row>
    <row r="4" spans="1:3" x14ac:dyDescent="0.35">
      <c r="A4" s="1" t="s">
        <v>53</v>
      </c>
      <c r="C4" s="1">
        <v>13000</v>
      </c>
    </row>
    <row r="5" spans="1:3" x14ac:dyDescent="0.35">
      <c r="A5" s="1" t="s">
        <v>54</v>
      </c>
      <c r="C5" s="1">
        <v>10400</v>
      </c>
    </row>
    <row r="6" spans="1:3" x14ac:dyDescent="0.35">
      <c r="A6" s="1" t="s">
        <v>55</v>
      </c>
      <c r="C6" s="1">
        <v>13000</v>
      </c>
    </row>
    <row r="7" spans="1:3" x14ac:dyDescent="0.35">
      <c r="A7" s="1" t="s">
        <v>56</v>
      </c>
      <c r="C7" s="1">
        <v>19240</v>
      </c>
    </row>
    <row r="8" spans="1:3" x14ac:dyDescent="0.35">
      <c r="A8" s="1" t="s">
        <v>57</v>
      </c>
      <c r="B8" s="1">
        <v>42900</v>
      </c>
    </row>
    <row r="9" spans="1:3" x14ac:dyDescent="0.35">
      <c r="A9" s="1" t="s">
        <v>58</v>
      </c>
      <c r="C9" s="1">
        <v>724000</v>
      </c>
    </row>
    <row r="10" spans="1:3" x14ac:dyDescent="0.35">
      <c r="A10" s="1" t="s">
        <v>59</v>
      </c>
      <c r="B10" s="1">
        <v>548600</v>
      </c>
    </row>
    <row r="11" spans="1:3" x14ac:dyDescent="0.35">
      <c r="A11" s="1" t="s">
        <v>60</v>
      </c>
      <c r="B11" s="1">
        <v>650</v>
      </c>
    </row>
    <row r="12" spans="1:3" x14ac:dyDescent="0.35">
      <c r="A12" s="1" t="s">
        <v>61</v>
      </c>
      <c r="C12" s="1">
        <v>1690</v>
      </c>
    </row>
    <row r="13" spans="1:3" x14ac:dyDescent="0.35">
      <c r="A13" s="1" t="s">
        <v>63</v>
      </c>
      <c r="B13" s="1">
        <v>165000</v>
      </c>
    </row>
    <row r="14" spans="1:3" x14ac:dyDescent="0.35">
      <c r="A14" s="1" t="s">
        <v>64</v>
      </c>
      <c r="B14" s="1">
        <v>83200</v>
      </c>
    </row>
    <row r="15" spans="1:3" x14ac:dyDescent="0.35">
      <c r="A15" s="1" t="s">
        <v>66</v>
      </c>
      <c r="C15" s="1" t="s">
        <v>65</v>
      </c>
    </row>
    <row r="16" spans="1:3" x14ac:dyDescent="0.35">
      <c r="A16" s="1" t="s">
        <v>67</v>
      </c>
      <c r="C16" s="1">
        <f>6500</f>
        <v>6500</v>
      </c>
    </row>
    <row r="17" spans="1:3" x14ac:dyDescent="0.35">
      <c r="A17" s="1" t="s">
        <v>68</v>
      </c>
      <c r="C17" s="1">
        <f>33280</f>
        <v>33280</v>
      </c>
    </row>
    <row r="18" spans="1:3" x14ac:dyDescent="0.35">
      <c r="A18" s="1" t="s">
        <v>69</v>
      </c>
      <c r="B18" s="1">
        <v>54600</v>
      </c>
    </row>
    <row r="19" spans="1:3" x14ac:dyDescent="0.35">
      <c r="A19" s="1" t="s">
        <v>70</v>
      </c>
      <c r="C19" s="1">
        <v>10400</v>
      </c>
    </row>
    <row r="20" spans="1:3" x14ac:dyDescent="0.35">
      <c r="A20" s="1" t="s">
        <v>71</v>
      </c>
      <c r="B20" s="1">
        <v>16900</v>
      </c>
    </row>
    <row r="21" spans="1:3" x14ac:dyDescent="0.35">
      <c r="A21" s="1" t="s">
        <v>72</v>
      </c>
      <c r="B21" s="1">
        <v>21710</v>
      </c>
    </row>
    <row r="22" spans="1:3" x14ac:dyDescent="0.35">
      <c r="A22" s="1" t="s">
        <v>73</v>
      </c>
      <c r="B22" s="1">
        <f>520</f>
        <v>520</v>
      </c>
    </row>
    <row r="23" spans="1:3" x14ac:dyDescent="0.35">
      <c r="A23" s="1" t="s">
        <v>74</v>
      </c>
      <c r="C23" s="1">
        <f>2340</f>
        <v>2340</v>
      </c>
    </row>
    <row r="24" spans="1:3" x14ac:dyDescent="0.35">
      <c r="A24" s="1" t="s">
        <v>5</v>
      </c>
      <c r="B24" s="1">
        <f>7280</f>
        <v>7280</v>
      </c>
      <c r="C24" s="1">
        <v>0</v>
      </c>
    </row>
    <row r="25" spans="1:3" x14ac:dyDescent="0.35">
      <c r="A25" s="1" t="s">
        <v>75</v>
      </c>
      <c r="C25" s="1">
        <v>47060</v>
      </c>
    </row>
    <row r="26" spans="1:3" x14ac:dyDescent="0.35">
      <c r="A26" s="1" t="s">
        <v>76</v>
      </c>
      <c r="B26" s="1">
        <v>20800</v>
      </c>
      <c r="C26" s="1">
        <v>0</v>
      </c>
    </row>
    <row r="27" spans="1:3" x14ac:dyDescent="0.35">
      <c r="A27" s="1" t="s">
        <v>77</v>
      </c>
      <c r="C27" s="1">
        <v>3250</v>
      </c>
    </row>
    <row r="28" spans="1:3" x14ac:dyDescent="0.35">
      <c r="B28" s="18"/>
      <c r="C28" s="18"/>
    </row>
    <row r="29" spans="1:3" ht="16" thickBot="1" x14ac:dyDescent="0.4">
      <c r="B29" s="4">
        <f>SUM(B3:B28)</f>
        <v>962160</v>
      </c>
      <c r="C29" s="4">
        <f>SUM(C3:C28)</f>
        <v>962160</v>
      </c>
    </row>
    <row r="30" spans="1:3" ht="16" thickTop="1" x14ac:dyDescent="0.35">
      <c r="B30" s="18">
        <f>B29-C29</f>
        <v>0</v>
      </c>
      <c r="C30" s="18"/>
    </row>
    <row r="32" spans="1:3" x14ac:dyDescent="0.35">
      <c r="A32" s="1" t="s">
        <v>79</v>
      </c>
    </row>
    <row r="33" spans="1:3" x14ac:dyDescent="0.35">
      <c r="A33" s="1" t="s">
        <v>95</v>
      </c>
    </row>
    <row r="34" spans="1:3" x14ac:dyDescent="0.35">
      <c r="B34" s="19" t="s">
        <v>80</v>
      </c>
      <c r="C34" s="19" t="s">
        <v>81</v>
      </c>
    </row>
    <row r="35" spans="1:3" x14ac:dyDescent="0.35">
      <c r="B35" s="1" t="s">
        <v>82</v>
      </c>
      <c r="C35" s="1">
        <v>20</v>
      </c>
    </row>
    <row r="36" spans="1:3" x14ac:dyDescent="0.35">
      <c r="B36" s="1" t="s">
        <v>83</v>
      </c>
      <c r="C36" s="3">
        <v>12.5</v>
      </c>
    </row>
    <row r="37" spans="1:3" x14ac:dyDescent="0.35">
      <c r="A37" s="1" t="s">
        <v>321</v>
      </c>
    </row>
    <row r="38" spans="1:3" x14ac:dyDescent="0.35">
      <c r="A38" s="1" t="s">
        <v>322</v>
      </c>
    </row>
    <row r="39" spans="1:3" x14ac:dyDescent="0.35">
      <c r="A39" s="1" t="s">
        <v>94</v>
      </c>
    </row>
    <row r="40" spans="1:3" x14ac:dyDescent="0.35">
      <c r="A40" s="1" t="s">
        <v>93</v>
      </c>
    </row>
    <row r="41" spans="1:3" x14ac:dyDescent="0.35">
      <c r="A41" s="1" t="s">
        <v>92</v>
      </c>
    </row>
    <row r="42" spans="1:3" x14ac:dyDescent="0.35">
      <c r="A42" s="1" t="s">
        <v>91</v>
      </c>
    </row>
    <row r="43" spans="1:3" x14ac:dyDescent="0.35">
      <c r="A43" s="1" t="s">
        <v>90</v>
      </c>
    </row>
    <row r="44" spans="1:3" x14ac:dyDescent="0.35">
      <c r="A44" s="1" t="s">
        <v>323</v>
      </c>
    </row>
    <row r="45" spans="1:3" x14ac:dyDescent="0.35">
      <c r="A45" s="1" t="s">
        <v>324</v>
      </c>
    </row>
    <row r="46" spans="1:3" x14ac:dyDescent="0.35">
      <c r="A46" s="1" t="s">
        <v>89</v>
      </c>
    </row>
    <row r="47" spans="1:3" x14ac:dyDescent="0.35">
      <c r="A47" s="1" t="s">
        <v>0</v>
      </c>
      <c r="B47" s="1" t="s">
        <v>84</v>
      </c>
      <c r="C47" s="1" t="s">
        <v>0</v>
      </c>
    </row>
    <row r="48" spans="1:3" x14ac:dyDescent="0.35">
      <c r="A48" s="5" t="s">
        <v>27</v>
      </c>
    </row>
    <row r="49" spans="1:6" x14ac:dyDescent="0.35">
      <c r="A49" s="1" t="s">
        <v>88</v>
      </c>
      <c r="F49" s="1" t="s">
        <v>85</v>
      </c>
    </row>
    <row r="50" spans="1:6" x14ac:dyDescent="0.35">
      <c r="A50" t="s">
        <v>246</v>
      </c>
    </row>
    <row r="51" spans="1:6" x14ac:dyDescent="0.35">
      <c r="A51" s="1" t="s">
        <v>247</v>
      </c>
      <c r="B51" s="1" t="s">
        <v>0</v>
      </c>
      <c r="F51" s="1" t="s">
        <v>86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D0AB-4214-472D-AD7D-220C8848DABC}">
  <dimension ref="A1"/>
  <sheetViews>
    <sheetView workbookViewId="0">
      <selection activeCell="G60" sqref="G6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AF5E-8966-45F3-A106-DAE0DF69C888}">
  <dimension ref="A1:C70"/>
  <sheetViews>
    <sheetView topLeftCell="A55" workbookViewId="0">
      <selection activeCell="A68" sqref="A68"/>
    </sheetView>
  </sheetViews>
  <sheetFormatPr defaultColWidth="9.1796875" defaultRowHeight="15.5" x14ac:dyDescent="0.35"/>
  <cols>
    <col min="1" max="1" width="47.26953125" style="5" customWidth="1"/>
    <col min="2" max="2" width="12.7265625" style="5" bestFit="1" customWidth="1"/>
    <col min="3" max="3" width="23.26953125" style="5" customWidth="1"/>
    <col min="4" max="16384" width="9.1796875" style="5"/>
  </cols>
  <sheetData>
    <row r="1" spans="1:3" x14ac:dyDescent="0.35">
      <c r="A1" s="6" t="s">
        <v>167</v>
      </c>
    </row>
    <row r="3" spans="1:3" x14ac:dyDescent="0.35">
      <c r="A3" s="7"/>
      <c r="B3" s="8"/>
      <c r="C3" s="8"/>
    </row>
    <row r="4" spans="1:3" x14ac:dyDescent="0.35">
      <c r="A4" s="9"/>
      <c r="B4" s="10" t="s">
        <v>62</v>
      </c>
      <c r="C4" s="10" t="s">
        <v>62</v>
      </c>
    </row>
    <row r="5" spans="1:3" x14ac:dyDescent="0.35">
      <c r="A5" s="5" t="s">
        <v>168</v>
      </c>
      <c r="C5" s="5">
        <v>2500000</v>
      </c>
    </row>
    <row r="6" spans="1:3" x14ac:dyDescent="0.35">
      <c r="A6" s="5" t="s">
        <v>8</v>
      </c>
      <c r="C6" s="5">
        <v>500000</v>
      </c>
    </row>
    <row r="7" spans="1:3" x14ac:dyDescent="0.35">
      <c r="A7" s="5" t="s">
        <v>169</v>
      </c>
      <c r="C7" s="5">
        <v>600000</v>
      </c>
    </row>
    <row r="8" spans="1:3" x14ac:dyDescent="0.35">
      <c r="A8" s="5" t="s">
        <v>170</v>
      </c>
      <c r="C8" s="5">
        <v>3570000</v>
      </c>
    </row>
    <row r="9" spans="1:3" x14ac:dyDescent="0.35">
      <c r="A9" s="5" t="s">
        <v>2</v>
      </c>
      <c r="C9" s="5">
        <v>17400000</v>
      </c>
    </row>
    <row r="10" spans="1:3" x14ac:dyDescent="0.35">
      <c r="A10" s="5" t="s">
        <v>122</v>
      </c>
      <c r="B10" s="5">
        <v>3000000</v>
      </c>
    </row>
    <row r="11" spans="1:3" x14ac:dyDescent="0.35">
      <c r="A11" s="5" t="s">
        <v>171</v>
      </c>
      <c r="B11" s="5">
        <v>2400000</v>
      </c>
    </row>
    <row r="12" spans="1:3" x14ac:dyDescent="0.35">
      <c r="A12" s="5" t="s">
        <v>5</v>
      </c>
      <c r="B12" s="5">
        <v>1960000</v>
      </c>
    </row>
    <row r="13" spans="1:3" x14ac:dyDescent="0.35">
      <c r="A13" s="5" t="s">
        <v>172</v>
      </c>
      <c r="B13" s="5">
        <v>740000</v>
      </c>
    </row>
    <row r="14" spans="1:3" x14ac:dyDescent="0.35">
      <c r="A14" s="5" t="s">
        <v>173</v>
      </c>
      <c r="B14" s="5">
        <v>100000</v>
      </c>
    </row>
    <row r="15" spans="1:3" x14ac:dyDescent="0.35">
      <c r="A15" s="5" t="s">
        <v>174</v>
      </c>
      <c r="B15" s="5">
        <v>940000</v>
      </c>
      <c r="C15" s="11"/>
    </row>
    <row r="16" spans="1:3" x14ac:dyDescent="0.35">
      <c r="A16" s="5" t="s">
        <v>175</v>
      </c>
      <c r="B16" s="5">
        <v>3400000</v>
      </c>
      <c r="C16" s="11"/>
    </row>
    <row r="17" spans="1:3" x14ac:dyDescent="0.35">
      <c r="A17" s="5" t="s">
        <v>176</v>
      </c>
      <c r="B17" s="5">
        <v>9000000</v>
      </c>
      <c r="C17" s="11"/>
    </row>
    <row r="18" spans="1:3" x14ac:dyDescent="0.35">
      <c r="A18" s="5" t="s">
        <v>177</v>
      </c>
      <c r="B18" s="5">
        <v>4400000</v>
      </c>
    </row>
    <row r="19" spans="1:3" x14ac:dyDescent="0.35">
      <c r="A19" s="5" t="s">
        <v>178</v>
      </c>
    </row>
    <row r="20" spans="1:3" x14ac:dyDescent="0.35">
      <c r="A20" s="2" t="s">
        <v>179</v>
      </c>
      <c r="C20" s="5">
        <v>800000</v>
      </c>
    </row>
    <row r="21" spans="1:3" x14ac:dyDescent="0.35">
      <c r="A21" s="2" t="s">
        <v>138</v>
      </c>
      <c r="C21" s="5">
        <v>900000</v>
      </c>
    </row>
    <row r="22" spans="1:3" x14ac:dyDescent="0.35">
      <c r="A22" s="5" t="s">
        <v>180</v>
      </c>
      <c r="B22" s="5">
        <v>1000000</v>
      </c>
    </row>
    <row r="23" spans="1:3" x14ac:dyDescent="0.35">
      <c r="A23" s="5" t="s">
        <v>181</v>
      </c>
      <c r="C23" s="5">
        <v>100000</v>
      </c>
    </row>
    <row r="24" spans="1:3" x14ac:dyDescent="0.35">
      <c r="A24" s="5" t="s">
        <v>182</v>
      </c>
      <c r="B24" s="5">
        <v>100000</v>
      </c>
    </row>
    <row r="25" spans="1:3" x14ac:dyDescent="0.35">
      <c r="A25" s="5" t="s">
        <v>6</v>
      </c>
      <c r="B25" s="5">
        <v>800000</v>
      </c>
    </row>
    <row r="26" spans="1:3" x14ac:dyDescent="0.35">
      <c r="A26" s="5" t="s">
        <v>51</v>
      </c>
      <c r="B26" s="5">
        <v>700000</v>
      </c>
    </row>
    <row r="27" spans="1:3" x14ac:dyDescent="0.35">
      <c r="A27" s="5" t="s">
        <v>183</v>
      </c>
      <c r="C27" s="5">
        <v>800000</v>
      </c>
    </row>
    <row r="28" spans="1:3" x14ac:dyDescent="0.35">
      <c r="A28" s="5" t="s">
        <v>184</v>
      </c>
      <c r="C28" s="5">
        <v>2000000</v>
      </c>
    </row>
    <row r="29" spans="1:3" x14ac:dyDescent="0.35">
      <c r="A29" s="5" t="s">
        <v>185</v>
      </c>
      <c r="B29" s="5">
        <v>700000</v>
      </c>
    </row>
    <row r="30" spans="1:3" x14ac:dyDescent="0.35">
      <c r="A30" s="5" t="s">
        <v>186</v>
      </c>
      <c r="C30" s="5">
        <v>70000</v>
      </c>
    </row>
    <row r="31" spans="1:3" ht="16" thickBot="1" x14ac:dyDescent="0.4">
      <c r="B31" s="12">
        <f>SUM(B5:B30)</f>
        <v>29240000</v>
      </c>
      <c r="C31" s="12">
        <f>SUM(C5:C30)</f>
        <v>29240000</v>
      </c>
    </row>
    <row r="32" spans="1:3" ht="16" thickTop="1" x14ac:dyDescent="0.35">
      <c r="A32" s="13" t="s">
        <v>20</v>
      </c>
    </row>
    <row r="33" spans="1:1" x14ac:dyDescent="0.35">
      <c r="A33" s="6" t="s">
        <v>187</v>
      </c>
    </row>
    <row r="34" spans="1:1" x14ac:dyDescent="0.35">
      <c r="A34" s="6" t="s">
        <v>188</v>
      </c>
    </row>
    <row r="35" spans="1:1" x14ac:dyDescent="0.35">
      <c r="A35" s="6" t="s">
        <v>189</v>
      </c>
    </row>
    <row r="36" spans="1:1" x14ac:dyDescent="0.35">
      <c r="A36" s="6" t="s">
        <v>190</v>
      </c>
    </row>
    <row r="37" spans="1:1" x14ac:dyDescent="0.35">
      <c r="A37" s="6" t="s">
        <v>191</v>
      </c>
    </row>
    <row r="38" spans="1:1" x14ac:dyDescent="0.35">
      <c r="A38" s="6" t="s">
        <v>192</v>
      </c>
    </row>
    <row r="39" spans="1:1" x14ac:dyDescent="0.35">
      <c r="A39" s="6" t="s">
        <v>193</v>
      </c>
    </row>
    <row r="40" spans="1:1" x14ac:dyDescent="0.35">
      <c r="A40" s="6" t="s">
        <v>194</v>
      </c>
    </row>
    <row r="41" spans="1:1" x14ac:dyDescent="0.35">
      <c r="A41" s="6" t="s">
        <v>195</v>
      </c>
    </row>
    <row r="42" spans="1:1" x14ac:dyDescent="0.35">
      <c r="A42" s="6" t="s">
        <v>196</v>
      </c>
    </row>
    <row r="43" spans="1:1" x14ac:dyDescent="0.35">
      <c r="A43" s="6" t="s">
        <v>197</v>
      </c>
    </row>
    <row r="44" spans="1:1" x14ac:dyDescent="0.35">
      <c r="A44" s="6" t="s">
        <v>325</v>
      </c>
    </row>
    <row r="45" spans="1:1" x14ac:dyDescent="0.35">
      <c r="A45" s="6" t="s">
        <v>326</v>
      </c>
    </row>
    <row r="46" spans="1:1" x14ac:dyDescent="0.35">
      <c r="A46" s="6" t="s">
        <v>328</v>
      </c>
    </row>
    <row r="47" spans="1:1" x14ac:dyDescent="0.35">
      <c r="A47" s="6" t="s">
        <v>327</v>
      </c>
    </row>
    <row r="48" spans="1:1" x14ac:dyDescent="0.35">
      <c r="A48" s="6" t="s">
        <v>329</v>
      </c>
    </row>
    <row r="49" spans="1:1" x14ac:dyDescent="0.35">
      <c r="A49" s="6" t="s">
        <v>330</v>
      </c>
    </row>
    <row r="50" spans="1:1" x14ac:dyDescent="0.35">
      <c r="A50" s="6" t="s">
        <v>331</v>
      </c>
    </row>
    <row r="51" spans="1:1" x14ac:dyDescent="0.35">
      <c r="A51" s="6" t="s">
        <v>332</v>
      </c>
    </row>
    <row r="52" spans="1:1" x14ac:dyDescent="0.35">
      <c r="A52" s="6" t="s">
        <v>198</v>
      </c>
    </row>
    <row r="53" spans="1:1" x14ac:dyDescent="0.35">
      <c r="A53" s="6" t="s">
        <v>199</v>
      </c>
    </row>
    <row r="54" spans="1:1" x14ac:dyDescent="0.35">
      <c r="A54" s="6" t="s">
        <v>200</v>
      </c>
    </row>
    <row r="55" spans="1:1" x14ac:dyDescent="0.35">
      <c r="A55" s="6" t="s">
        <v>201</v>
      </c>
    </row>
    <row r="56" spans="1:1" x14ac:dyDescent="0.35">
      <c r="A56" s="13" t="s">
        <v>333</v>
      </c>
    </row>
    <row r="57" spans="1:1" x14ac:dyDescent="0.35">
      <c r="A57" s="13" t="s">
        <v>334</v>
      </c>
    </row>
    <row r="58" spans="1:1" x14ac:dyDescent="0.35">
      <c r="A58" s="6" t="s">
        <v>202</v>
      </c>
    </row>
    <row r="59" spans="1:1" x14ac:dyDescent="0.35">
      <c r="A59" s="6" t="s">
        <v>203</v>
      </c>
    </row>
    <row r="60" spans="1:1" x14ac:dyDescent="0.35">
      <c r="A60" s="6" t="s">
        <v>204</v>
      </c>
    </row>
    <row r="61" spans="1:1" x14ac:dyDescent="0.35">
      <c r="A61" s="6" t="s">
        <v>335</v>
      </c>
    </row>
    <row r="62" spans="1:1" x14ac:dyDescent="0.35">
      <c r="A62" s="6" t="s">
        <v>336</v>
      </c>
    </row>
    <row r="63" spans="1:1" x14ac:dyDescent="0.35">
      <c r="A63" s="13" t="s">
        <v>27</v>
      </c>
    </row>
    <row r="64" spans="1:1" x14ac:dyDescent="0.35">
      <c r="A64" s="6" t="s">
        <v>205</v>
      </c>
    </row>
    <row r="65" spans="1:1" x14ac:dyDescent="0.35">
      <c r="A65" s="6" t="s">
        <v>206</v>
      </c>
    </row>
    <row r="69" spans="1:1" x14ac:dyDescent="0.35">
      <c r="A69" s="6"/>
    </row>
    <row r="70" spans="1:1" x14ac:dyDescent="0.35">
      <c r="A70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8AE3-3A8D-4D76-8778-32F47A2F870D}">
  <dimension ref="A1:Y71"/>
  <sheetViews>
    <sheetView topLeftCell="G19" zoomScaleNormal="100" workbookViewId="0">
      <selection activeCell="I24" sqref="I24:N30"/>
    </sheetView>
  </sheetViews>
  <sheetFormatPr defaultColWidth="9.1796875" defaultRowHeight="15.5" x14ac:dyDescent="0.35"/>
  <cols>
    <col min="1" max="1" width="62.26953125" style="25" customWidth="1"/>
    <col min="2" max="2" width="20.26953125" style="25" customWidth="1"/>
    <col min="3" max="3" width="25.7265625" style="25" customWidth="1"/>
    <col min="4" max="4" width="2.1796875" style="25" customWidth="1"/>
    <col min="5" max="5" width="9.1796875" style="25"/>
    <col min="6" max="6" width="10.81640625" style="25" bestFit="1" customWidth="1"/>
    <col min="7" max="7" width="9.1796875" style="25"/>
    <col min="8" max="8" width="31.26953125" style="25" customWidth="1"/>
    <col min="9" max="9" width="22.7265625" style="25" customWidth="1"/>
    <col min="10" max="10" width="15.7265625" style="25" bestFit="1" customWidth="1"/>
    <col min="11" max="11" width="19.08984375" style="25" bestFit="1" customWidth="1"/>
    <col min="12" max="12" width="27.54296875" style="25" bestFit="1" customWidth="1"/>
    <col min="13" max="13" width="11.54296875" style="25" bestFit="1" customWidth="1"/>
    <col min="14" max="14" width="13.1796875" style="25" bestFit="1" customWidth="1"/>
    <col min="15" max="18" width="9.1796875" style="25"/>
    <col min="19" max="19" width="20.1796875" style="25" bestFit="1" customWidth="1"/>
    <col min="20" max="20" width="11.90625" style="25" bestFit="1" customWidth="1"/>
    <col min="21" max="23" width="9.1796875" style="25"/>
    <col min="24" max="24" width="34.54296875" style="25" bestFit="1" customWidth="1"/>
    <col min="25" max="25" width="11.90625" style="25" bestFit="1" customWidth="1"/>
    <col min="26" max="16384" width="9.1796875" style="25"/>
  </cols>
  <sheetData>
    <row r="1" spans="1:25" x14ac:dyDescent="0.35">
      <c r="A1" s="14"/>
      <c r="B1" s="14"/>
      <c r="C1" s="14" t="s">
        <v>115</v>
      </c>
      <c r="D1" s="14"/>
      <c r="X1" s="25" t="s">
        <v>482</v>
      </c>
    </row>
    <row r="2" spans="1:25" x14ac:dyDescent="0.35">
      <c r="A2" s="16" t="s">
        <v>116</v>
      </c>
      <c r="B2" s="16"/>
      <c r="C2" s="16"/>
      <c r="D2" s="16"/>
      <c r="I2" s="138"/>
      <c r="J2" s="138"/>
      <c r="K2" s="138"/>
      <c r="L2" s="138"/>
      <c r="M2" s="138"/>
      <c r="N2" s="138"/>
      <c r="O2" s="138"/>
      <c r="S2" s="124" t="s">
        <v>454</v>
      </c>
    </row>
    <row r="3" spans="1:25" x14ac:dyDescent="0.35">
      <c r="A3" s="26" t="s">
        <v>117</v>
      </c>
      <c r="B3" s="26"/>
      <c r="C3" s="26"/>
      <c r="D3" s="26"/>
      <c r="I3" s="139" t="s">
        <v>261</v>
      </c>
      <c r="J3" s="139" t="s">
        <v>3</v>
      </c>
      <c r="K3" s="139" t="s">
        <v>535</v>
      </c>
      <c r="L3" s="139" t="s">
        <v>568</v>
      </c>
      <c r="M3" s="139" t="s">
        <v>569</v>
      </c>
      <c r="N3" s="139" t="s">
        <v>570</v>
      </c>
      <c r="O3" s="139" t="s">
        <v>589</v>
      </c>
      <c r="T3" s="140" t="s">
        <v>121</v>
      </c>
      <c r="X3" s="124" t="s">
        <v>604</v>
      </c>
      <c r="Y3" s="140" t="s">
        <v>121</v>
      </c>
    </row>
    <row r="4" spans="1:25" x14ac:dyDescent="0.35">
      <c r="A4" s="15" t="s">
        <v>118</v>
      </c>
      <c r="B4" s="15"/>
      <c r="C4" s="15"/>
      <c r="D4" s="28"/>
      <c r="I4" s="138"/>
      <c r="J4" s="140" t="s">
        <v>121</v>
      </c>
      <c r="K4" s="140" t="s">
        <v>121</v>
      </c>
      <c r="L4" s="140" t="s">
        <v>121</v>
      </c>
      <c r="M4" s="140" t="s">
        <v>121</v>
      </c>
      <c r="N4" s="140" t="s">
        <v>121</v>
      </c>
      <c r="O4" s="140" t="s">
        <v>121</v>
      </c>
      <c r="S4" s="25" t="s">
        <v>2</v>
      </c>
      <c r="T4" s="130">
        <f>C7</f>
        <v>662000</v>
      </c>
      <c r="X4" s="25" t="s">
        <v>553</v>
      </c>
      <c r="Y4" s="130">
        <f>J38+K60</f>
        <v>214000</v>
      </c>
    </row>
    <row r="5" spans="1:25" x14ac:dyDescent="0.35">
      <c r="A5" s="16"/>
      <c r="B5" s="15" t="s">
        <v>119</v>
      </c>
      <c r="C5" s="15" t="s">
        <v>120</v>
      </c>
      <c r="D5" s="28"/>
      <c r="I5" s="138" t="s">
        <v>579</v>
      </c>
      <c r="J5" s="141">
        <v>-95250</v>
      </c>
      <c r="K5" s="141"/>
      <c r="L5" s="141"/>
      <c r="M5" s="141"/>
      <c r="N5" s="141"/>
      <c r="O5" s="141"/>
      <c r="S5" s="25" t="s">
        <v>3</v>
      </c>
      <c r="T5" s="130">
        <f>J19</f>
        <v>440000</v>
      </c>
      <c r="X5" s="25" t="s">
        <v>130</v>
      </c>
      <c r="Y5" s="130">
        <v>147000</v>
      </c>
    </row>
    <row r="6" spans="1:25" x14ac:dyDescent="0.35">
      <c r="A6" s="15"/>
      <c r="B6" s="27" t="s">
        <v>121</v>
      </c>
      <c r="C6" s="27" t="s">
        <v>121</v>
      </c>
      <c r="D6" s="15"/>
      <c r="I6" s="138" t="s">
        <v>580</v>
      </c>
      <c r="J6" s="141">
        <v>1250</v>
      </c>
      <c r="K6" s="141"/>
      <c r="L6" s="141"/>
      <c r="M6" s="141"/>
      <c r="N6" s="141"/>
      <c r="O6" s="141"/>
      <c r="S6" s="25" t="s">
        <v>462</v>
      </c>
      <c r="T6" s="130">
        <f>T4-T5</f>
        <v>222000</v>
      </c>
      <c r="X6" s="124" t="s">
        <v>554</v>
      </c>
      <c r="Y6" s="130"/>
    </row>
    <row r="7" spans="1:25" x14ac:dyDescent="0.35">
      <c r="A7" s="15" t="s">
        <v>2</v>
      </c>
      <c r="B7" s="29"/>
      <c r="C7" s="29">
        <v>662000</v>
      </c>
      <c r="D7" s="28"/>
      <c r="I7" s="138" t="s">
        <v>572</v>
      </c>
      <c r="J7" s="141">
        <v>6000</v>
      </c>
      <c r="K7" s="141"/>
      <c r="L7" s="141"/>
      <c r="M7" s="141"/>
      <c r="N7" s="141"/>
      <c r="O7" s="141"/>
      <c r="S7" s="25" t="s">
        <v>537</v>
      </c>
      <c r="T7" s="130">
        <f>N19</f>
        <v>22000</v>
      </c>
      <c r="X7" s="25" t="s">
        <v>487</v>
      </c>
      <c r="Y7" s="130">
        <f>95250</f>
        <v>95250</v>
      </c>
    </row>
    <row r="8" spans="1:25" x14ac:dyDescent="0.35">
      <c r="A8" s="15" t="s">
        <v>122</v>
      </c>
      <c r="B8" s="29">
        <v>417000</v>
      </c>
      <c r="C8" s="29"/>
      <c r="D8" s="28"/>
      <c r="I8" s="138" t="s">
        <v>587</v>
      </c>
      <c r="J8" s="141"/>
      <c r="K8" s="141">
        <v>3750</v>
      </c>
      <c r="L8" s="141"/>
      <c r="M8" s="141"/>
      <c r="N8" s="141"/>
      <c r="O8" s="141"/>
      <c r="S8" s="124" t="s">
        <v>538</v>
      </c>
      <c r="T8" s="137">
        <f>T6+T7</f>
        <v>244000</v>
      </c>
      <c r="X8" s="25" t="s">
        <v>605</v>
      </c>
      <c r="Y8" s="130">
        <f>B20</f>
        <v>8000</v>
      </c>
    </row>
    <row r="9" spans="1:25" x14ac:dyDescent="0.35">
      <c r="A9" s="15" t="s">
        <v>123</v>
      </c>
      <c r="B9" s="29">
        <v>111000</v>
      </c>
      <c r="C9" s="29"/>
      <c r="D9" s="28"/>
      <c r="I9" s="138" t="s">
        <v>351</v>
      </c>
      <c r="J9" s="141"/>
      <c r="K9" s="141"/>
      <c r="L9" s="141"/>
      <c r="M9" s="141"/>
      <c r="N9" s="141"/>
      <c r="O9" s="141">
        <v>13750</v>
      </c>
      <c r="T9" s="130"/>
      <c r="X9" s="25" t="s">
        <v>51</v>
      </c>
      <c r="Y9" s="130">
        <f>I64</f>
        <v>117000</v>
      </c>
    </row>
    <row r="10" spans="1:25" x14ac:dyDescent="0.35">
      <c r="A10" s="15" t="s">
        <v>124</v>
      </c>
      <c r="B10" s="29">
        <v>128000</v>
      </c>
      <c r="C10" s="29"/>
      <c r="D10" s="28"/>
      <c r="I10" s="138" t="s">
        <v>588</v>
      </c>
      <c r="J10" s="141"/>
      <c r="K10" s="141">
        <v>13000</v>
      </c>
      <c r="L10" s="141"/>
      <c r="M10" s="141"/>
      <c r="N10" s="141"/>
      <c r="O10" s="141"/>
      <c r="S10" s="124" t="s">
        <v>466</v>
      </c>
      <c r="T10" s="130"/>
      <c r="Y10" s="130"/>
    </row>
    <row r="11" spans="1:25" ht="16" thickBot="1" x14ac:dyDescent="0.4">
      <c r="A11" s="15" t="s">
        <v>125</v>
      </c>
      <c r="B11" s="29">
        <v>86500</v>
      </c>
      <c r="C11" s="29"/>
      <c r="D11" s="28"/>
      <c r="F11" s="136"/>
      <c r="I11" s="138" t="s">
        <v>593</v>
      </c>
      <c r="J11" s="141"/>
      <c r="K11" s="141"/>
      <c r="L11" s="141"/>
      <c r="M11" s="141"/>
      <c r="N11" s="141">
        <v>10000</v>
      </c>
      <c r="O11" s="141"/>
      <c r="S11" s="25" t="s">
        <v>597</v>
      </c>
      <c r="T11" s="130">
        <f>K19</f>
        <v>103250</v>
      </c>
      <c r="X11" s="124" t="s">
        <v>490</v>
      </c>
      <c r="Y11" s="145">
        <f>SUM(Y4:Y10)</f>
        <v>581250</v>
      </c>
    </row>
    <row r="12" spans="1:25" ht="16" thickTop="1" x14ac:dyDescent="0.35">
      <c r="A12" s="15" t="s">
        <v>595</v>
      </c>
      <c r="B12" s="29">
        <v>1500</v>
      </c>
      <c r="C12" s="29"/>
      <c r="D12" s="28"/>
      <c r="I12" s="138" t="s">
        <v>594</v>
      </c>
      <c r="J12" s="141"/>
      <c r="K12" s="141"/>
      <c r="L12" s="141"/>
      <c r="M12" s="141"/>
      <c r="N12" s="141"/>
      <c r="O12" s="141">
        <v>-4250</v>
      </c>
      <c r="S12" s="25" t="s">
        <v>172</v>
      </c>
      <c r="T12" s="130">
        <f>L19</f>
        <v>128000</v>
      </c>
      <c r="Y12" s="130"/>
    </row>
    <row r="13" spans="1:25" x14ac:dyDescent="0.35">
      <c r="A13" s="15" t="s">
        <v>126</v>
      </c>
      <c r="B13" s="29"/>
      <c r="C13" s="29">
        <v>12000</v>
      </c>
      <c r="D13" s="28"/>
      <c r="I13" s="138" t="s">
        <v>245</v>
      </c>
      <c r="J13" s="141"/>
      <c r="K13" s="141"/>
      <c r="L13" s="141"/>
      <c r="M13" s="141">
        <v>3000</v>
      </c>
      <c r="N13" s="141"/>
      <c r="O13" s="141"/>
      <c r="S13" s="25" t="s">
        <v>245</v>
      </c>
      <c r="T13" s="130">
        <f>M19</f>
        <v>3000</v>
      </c>
      <c r="X13" s="124" t="s">
        <v>491</v>
      </c>
      <c r="Y13" s="130"/>
    </row>
    <row r="14" spans="1:25" x14ac:dyDescent="0.35">
      <c r="A14" s="15" t="s">
        <v>127</v>
      </c>
      <c r="B14" s="29">
        <v>210000</v>
      </c>
      <c r="C14" s="29"/>
      <c r="D14" s="28"/>
      <c r="I14" s="142" t="s">
        <v>122</v>
      </c>
      <c r="J14" s="141">
        <f>B8</f>
        <v>417000</v>
      </c>
      <c r="K14" s="141"/>
      <c r="L14" s="141"/>
      <c r="M14" s="141"/>
      <c r="N14" s="141"/>
      <c r="O14" s="141"/>
      <c r="S14" s="25" t="s">
        <v>539</v>
      </c>
      <c r="T14" s="130">
        <f>T8-T11-T12-T13</f>
        <v>9750</v>
      </c>
      <c r="X14" s="124" t="s">
        <v>492</v>
      </c>
      <c r="Y14" s="130"/>
    </row>
    <row r="15" spans="1:25" x14ac:dyDescent="0.35">
      <c r="A15" s="15" t="s">
        <v>128</v>
      </c>
      <c r="B15" s="29"/>
      <c r="C15" s="29">
        <v>30000</v>
      </c>
      <c r="D15" s="28"/>
      <c r="I15" s="142" t="s">
        <v>123</v>
      </c>
      <c r="J15" s="141">
        <f>B9</f>
        <v>111000</v>
      </c>
      <c r="K15" s="141"/>
      <c r="L15" s="141"/>
      <c r="M15" s="141"/>
      <c r="N15" s="141"/>
      <c r="O15" s="141"/>
      <c r="S15" s="25" t="s">
        <v>524</v>
      </c>
      <c r="T15" s="130">
        <f>11250-4250</f>
        <v>7000</v>
      </c>
      <c r="X15" s="25" t="s">
        <v>168</v>
      </c>
      <c r="Y15" s="130">
        <f>I30</f>
        <v>31250</v>
      </c>
    </row>
    <row r="16" spans="1:25" x14ac:dyDescent="0.35">
      <c r="A16" s="15" t="s">
        <v>129</v>
      </c>
      <c r="B16" s="29">
        <v>64500</v>
      </c>
      <c r="C16" s="29"/>
      <c r="D16" s="28"/>
      <c r="I16" s="142" t="s">
        <v>124</v>
      </c>
      <c r="J16" s="138"/>
      <c r="K16" s="141"/>
      <c r="L16" s="141">
        <f>B10</f>
        <v>128000</v>
      </c>
      <c r="M16" s="141"/>
      <c r="N16" s="141"/>
      <c r="O16" s="141"/>
      <c r="S16" s="124" t="s">
        <v>479</v>
      </c>
      <c r="T16" s="137">
        <f>T14-T15</f>
        <v>2750</v>
      </c>
      <c r="Y16" s="130"/>
    </row>
    <row r="17" spans="1:25" x14ac:dyDescent="0.35">
      <c r="A17" s="15" t="s">
        <v>128</v>
      </c>
      <c r="B17" s="29"/>
      <c r="C17" s="29">
        <v>31500</v>
      </c>
      <c r="D17" s="28"/>
      <c r="I17" s="142" t="s">
        <v>125</v>
      </c>
      <c r="J17" s="138"/>
      <c r="K17" s="141">
        <f>B11</f>
        <v>86500</v>
      </c>
      <c r="L17" s="141"/>
      <c r="M17" s="141"/>
      <c r="N17" s="141"/>
      <c r="O17" s="141"/>
      <c r="X17" s="124" t="s">
        <v>494</v>
      </c>
      <c r="Y17" s="130"/>
    </row>
    <row r="18" spans="1:25" x14ac:dyDescent="0.35">
      <c r="A18" s="15" t="s">
        <v>130</v>
      </c>
      <c r="B18" s="29">
        <v>137000</v>
      </c>
      <c r="C18" s="29"/>
      <c r="D18" s="28"/>
      <c r="I18" s="142" t="s">
        <v>126</v>
      </c>
      <c r="J18" s="141"/>
      <c r="K18" s="141"/>
      <c r="L18" s="141"/>
      <c r="M18" s="141"/>
      <c r="N18" s="141">
        <f>C13</f>
        <v>12000</v>
      </c>
      <c r="O18" s="141"/>
      <c r="X18" s="133" t="s">
        <v>545</v>
      </c>
      <c r="Y18" s="130">
        <f>J30</f>
        <v>61000</v>
      </c>
    </row>
    <row r="19" spans="1:25" x14ac:dyDescent="0.35">
      <c r="A19" s="15" t="s">
        <v>131</v>
      </c>
      <c r="B19" s="29">
        <v>130000</v>
      </c>
      <c r="C19" s="29"/>
      <c r="D19" s="28"/>
      <c r="F19" s="126"/>
      <c r="I19" s="139" t="s">
        <v>551</v>
      </c>
      <c r="J19" s="143">
        <f>SUM(J5:J18)</f>
        <v>440000</v>
      </c>
      <c r="K19" s="143">
        <f>SUM(K5:K18)</f>
        <v>103250</v>
      </c>
      <c r="L19" s="143">
        <f>SUM(L5:L18)</f>
        <v>128000</v>
      </c>
      <c r="M19" s="143">
        <f>SUM(M5:M18)</f>
        <v>3000</v>
      </c>
      <c r="N19" s="143">
        <f>SUM(N5:N18)</f>
        <v>22000</v>
      </c>
      <c r="O19" s="143">
        <f>SUM(O5:O18)</f>
        <v>9500</v>
      </c>
      <c r="X19" s="133" t="s">
        <v>598</v>
      </c>
      <c r="Y19" s="130">
        <f>K30</f>
        <v>184500</v>
      </c>
    </row>
    <row r="20" spans="1:25" x14ac:dyDescent="0.35">
      <c r="A20" s="15" t="s">
        <v>132</v>
      </c>
      <c r="B20" s="29">
        <v>8000</v>
      </c>
      <c r="C20" s="29"/>
      <c r="D20" s="28"/>
      <c r="J20" s="130"/>
      <c r="K20" s="130"/>
      <c r="L20" s="130"/>
      <c r="M20" s="130"/>
      <c r="N20" s="130"/>
      <c r="O20" s="130"/>
      <c r="X20" s="78" t="s">
        <v>137</v>
      </c>
      <c r="Y20" s="130">
        <f>L30</f>
        <v>136250</v>
      </c>
    </row>
    <row r="21" spans="1:25" x14ac:dyDescent="0.35">
      <c r="A21" s="15" t="s">
        <v>133</v>
      </c>
      <c r="B21" s="29"/>
      <c r="C21" s="29">
        <v>25000</v>
      </c>
      <c r="D21" s="28"/>
      <c r="F21" s="136"/>
      <c r="I21" s="25" t="s">
        <v>540</v>
      </c>
      <c r="J21" s="130"/>
      <c r="K21" s="130"/>
      <c r="L21" s="130"/>
      <c r="M21" s="130"/>
      <c r="N21" s="130"/>
      <c r="O21" s="130"/>
      <c r="X21" s="133" t="s">
        <v>589</v>
      </c>
      <c r="Y21" s="130">
        <f>M30</f>
        <v>9500</v>
      </c>
    </row>
    <row r="22" spans="1:25" x14ac:dyDescent="0.35">
      <c r="A22" s="15" t="s">
        <v>134</v>
      </c>
      <c r="B22" s="29"/>
      <c r="C22" s="29">
        <v>61000</v>
      </c>
      <c r="D22" s="28"/>
      <c r="J22" s="130"/>
      <c r="K22" s="130"/>
      <c r="L22" s="130"/>
      <c r="M22" s="130"/>
      <c r="N22" s="130"/>
      <c r="O22" s="130"/>
      <c r="Y22" s="130"/>
    </row>
    <row r="23" spans="1:25" x14ac:dyDescent="0.35">
      <c r="A23" s="15" t="s">
        <v>135</v>
      </c>
      <c r="B23" s="29"/>
      <c r="C23" s="29">
        <v>188250</v>
      </c>
      <c r="D23" s="28"/>
      <c r="F23" s="126"/>
      <c r="H23" s="139" t="s">
        <v>541</v>
      </c>
      <c r="I23" s="139" t="s">
        <v>168</v>
      </c>
      <c r="J23" s="143" t="s">
        <v>545</v>
      </c>
      <c r="K23" s="143" t="s">
        <v>598</v>
      </c>
      <c r="L23" s="144" t="s">
        <v>137</v>
      </c>
      <c r="M23" s="143" t="s">
        <v>589</v>
      </c>
      <c r="N23" s="143" t="s">
        <v>551</v>
      </c>
      <c r="X23" s="124" t="s">
        <v>606</v>
      </c>
      <c r="Y23" s="137">
        <f>SUM(Y15:Y22)</f>
        <v>422500</v>
      </c>
    </row>
    <row r="24" spans="1:25" x14ac:dyDescent="0.35">
      <c r="A24" s="15" t="s">
        <v>136</v>
      </c>
      <c r="B24" s="29">
        <v>6500</v>
      </c>
      <c r="C24" s="29"/>
      <c r="D24" s="28"/>
      <c r="H24" s="138" t="s">
        <v>599</v>
      </c>
      <c r="I24" s="146">
        <f>C21</f>
        <v>25000</v>
      </c>
      <c r="J24" s="147">
        <f>C22</f>
        <v>61000</v>
      </c>
      <c r="K24" s="147">
        <f>C23</f>
        <v>188250</v>
      </c>
      <c r="L24" s="147">
        <f>C25</f>
        <v>142500</v>
      </c>
      <c r="M24" s="147">
        <v>0</v>
      </c>
      <c r="N24" s="148">
        <f>SUM(I24:M24)</f>
        <v>416750</v>
      </c>
      <c r="O24" s="130"/>
      <c r="Y24" s="130"/>
    </row>
    <row r="25" spans="1:25" x14ac:dyDescent="0.35">
      <c r="A25" s="15" t="s">
        <v>137</v>
      </c>
      <c r="B25" s="29"/>
      <c r="C25" s="29">
        <v>142500</v>
      </c>
      <c r="D25" s="28"/>
      <c r="H25" s="138" t="s">
        <v>600</v>
      </c>
      <c r="I25" s="149">
        <v>6250</v>
      </c>
      <c r="J25" s="147"/>
      <c r="K25" s="147"/>
      <c r="L25" s="147">
        <v>-6250</v>
      </c>
      <c r="M25" s="147"/>
      <c r="N25" s="148">
        <f>SUM(I25:M25)</f>
        <v>0</v>
      </c>
      <c r="X25" s="124" t="s">
        <v>607</v>
      </c>
      <c r="Y25" s="130"/>
    </row>
    <row r="26" spans="1:25" x14ac:dyDescent="0.35">
      <c r="A26" s="15" t="s">
        <v>140</v>
      </c>
      <c r="B26" s="29"/>
      <c r="C26" s="29">
        <v>37500</v>
      </c>
      <c r="D26" s="28"/>
      <c r="H26" s="138" t="s">
        <v>601</v>
      </c>
      <c r="I26" s="149"/>
      <c r="J26" s="147"/>
      <c r="K26" s="147">
        <v>-6500</v>
      </c>
      <c r="L26" s="147"/>
      <c r="M26" s="147"/>
      <c r="N26" s="148">
        <f>SUM(I26:M26)</f>
        <v>-6500</v>
      </c>
      <c r="X26" s="25" t="s">
        <v>608</v>
      </c>
      <c r="Y26" s="130">
        <f>C26</f>
        <v>37500</v>
      </c>
    </row>
    <row r="27" spans="1:25" x14ac:dyDescent="0.35">
      <c r="A27" s="15" t="s">
        <v>141</v>
      </c>
      <c r="B27" s="29"/>
      <c r="C27" s="29">
        <v>108500</v>
      </c>
      <c r="D27" s="28"/>
      <c r="H27" s="138" t="s">
        <v>602</v>
      </c>
      <c r="I27" s="149"/>
      <c r="J27" s="147"/>
      <c r="K27" s="147"/>
      <c r="L27" s="147"/>
      <c r="M27" s="147">
        <f>O9</f>
        <v>13750</v>
      </c>
      <c r="N27" s="148">
        <f>SUM(I27:M27)</f>
        <v>13750</v>
      </c>
      <c r="X27" s="25" t="s">
        <v>609</v>
      </c>
      <c r="Y27" s="130">
        <v>4250</v>
      </c>
    </row>
    <row r="28" spans="1:25" ht="17" x14ac:dyDescent="0.5">
      <c r="A28" s="15" t="s">
        <v>142</v>
      </c>
      <c r="B28" s="30"/>
      <c r="C28" s="31">
        <v>1750</v>
      </c>
      <c r="D28" s="28"/>
      <c r="H28" s="138" t="s">
        <v>603</v>
      </c>
      <c r="I28" s="149"/>
      <c r="J28" s="149"/>
      <c r="K28" s="147"/>
      <c r="L28" s="147"/>
      <c r="M28" s="147">
        <f>O12</f>
        <v>-4250</v>
      </c>
      <c r="N28" s="148">
        <f>SUM(I28:M28)</f>
        <v>-4250</v>
      </c>
      <c r="Y28" s="130"/>
    </row>
    <row r="29" spans="1:25" x14ac:dyDescent="0.35">
      <c r="A29" s="15"/>
      <c r="B29" s="29">
        <f>SUM(B7:B28)</f>
        <v>1300000</v>
      </c>
      <c r="C29" s="29">
        <f>SUM(C7:C28)</f>
        <v>1300000</v>
      </c>
      <c r="D29" s="15"/>
      <c r="H29" s="138" t="s">
        <v>479</v>
      </c>
      <c r="I29" s="149"/>
      <c r="J29" s="149"/>
      <c r="K29" s="147">
        <f>T16</f>
        <v>2750</v>
      </c>
      <c r="L29" s="147"/>
      <c r="M29" s="147"/>
      <c r="N29" s="148">
        <f>SUM(I29:M29)</f>
        <v>2750</v>
      </c>
      <c r="X29" s="124" t="s">
        <v>562</v>
      </c>
      <c r="Y29" s="130"/>
    </row>
    <row r="30" spans="1:25" x14ac:dyDescent="0.35">
      <c r="A30" s="32"/>
      <c r="B30" s="28"/>
      <c r="C30" s="28"/>
      <c r="D30" s="28"/>
      <c r="H30" s="143" t="s">
        <v>551</v>
      </c>
      <c r="I30" s="150">
        <f>SUM(I24:I29)</f>
        <v>31250</v>
      </c>
      <c r="J30" s="151">
        <f>SUM(J24:J29)</f>
        <v>61000</v>
      </c>
      <c r="K30" s="148">
        <f>SUM(K24:K29)</f>
        <v>184500</v>
      </c>
      <c r="L30" s="148">
        <f>SUM(L24:L29)</f>
        <v>136250</v>
      </c>
      <c r="M30" s="148">
        <f>SUM(M24:M29)</f>
        <v>9500</v>
      </c>
      <c r="N30" s="148">
        <f>SUM(I30:M30)</f>
        <v>422500</v>
      </c>
      <c r="X30" s="25" t="s">
        <v>592</v>
      </c>
      <c r="Y30" s="130">
        <f>11250-4250</f>
        <v>7000</v>
      </c>
    </row>
    <row r="31" spans="1:25" x14ac:dyDescent="0.35">
      <c r="A31" s="16" t="s">
        <v>143</v>
      </c>
      <c r="B31" s="15"/>
      <c r="C31" s="15"/>
      <c r="D31" s="15"/>
      <c r="K31" s="130"/>
      <c r="L31" s="130"/>
      <c r="M31" s="130"/>
      <c r="N31" s="130"/>
      <c r="X31" s="25" t="s">
        <v>249</v>
      </c>
      <c r="Y31" s="130">
        <f>3000-1500</f>
        <v>1500</v>
      </c>
    </row>
    <row r="32" spans="1:25" x14ac:dyDescent="0.35">
      <c r="A32" s="15" t="s">
        <v>144</v>
      </c>
      <c r="B32" s="15"/>
      <c r="C32" s="15"/>
      <c r="D32" s="15"/>
      <c r="K32" s="130"/>
      <c r="L32" s="130"/>
      <c r="M32" s="130"/>
      <c r="N32" s="130"/>
      <c r="X32" s="25" t="s">
        <v>610</v>
      </c>
      <c r="Y32" s="130">
        <f>C27</f>
        <v>108500</v>
      </c>
    </row>
    <row r="33" spans="1:25" x14ac:dyDescent="0.35">
      <c r="A33" s="15" t="s">
        <v>145</v>
      </c>
      <c r="B33" s="15"/>
      <c r="C33" s="15"/>
      <c r="D33" s="15"/>
      <c r="K33" s="130"/>
      <c r="L33" s="130"/>
      <c r="M33" s="130"/>
      <c r="N33" s="130"/>
      <c r="Y33" s="130"/>
    </row>
    <row r="34" spans="1:25" x14ac:dyDescent="0.35">
      <c r="A34" s="15" t="s">
        <v>146</v>
      </c>
      <c r="B34" s="15"/>
      <c r="C34" s="15"/>
      <c r="D34" s="15"/>
      <c r="K34" s="130"/>
      <c r="L34" s="130"/>
      <c r="M34" s="130"/>
      <c r="N34" s="130"/>
      <c r="X34" s="124" t="s">
        <v>499</v>
      </c>
      <c r="Y34" s="137">
        <f>SUM(Y26:Y33)</f>
        <v>158750</v>
      </c>
    </row>
    <row r="35" spans="1:25" ht="16" thickBot="1" x14ac:dyDescent="0.4">
      <c r="A35" s="15" t="s">
        <v>147</v>
      </c>
      <c r="B35" s="15"/>
      <c r="C35" s="15"/>
      <c r="D35" s="15"/>
      <c r="G35" s="128"/>
      <c r="H35" s="128" t="s">
        <v>581</v>
      </c>
      <c r="I35" s="128"/>
      <c r="J35" s="132"/>
      <c r="K35" s="130"/>
      <c r="L35" s="130"/>
      <c r="M35" s="130"/>
      <c r="N35" s="130"/>
      <c r="X35" s="124" t="s">
        <v>611</v>
      </c>
      <c r="Y35" s="145">
        <f>Y23+Y34</f>
        <v>581250</v>
      </c>
    </row>
    <row r="36" spans="1:25" x14ac:dyDescent="0.35">
      <c r="A36" s="15" t="s">
        <v>148</v>
      </c>
      <c r="B36" s="15"/>
      <c r="C36" s="15"/>
      <c r="D36" s="15"/>
      <c r="G36" s="127" t="s">
        <v>451</v>
      </c>
      <c r="H36" s="134">
        <f>B16-C17</f>
        <v>33000</v>
      </c>
      <c r="I36" s="25" t="s">
        <v>573</v>
      </c>
      <c r="J36" s="130">
        <f>3750-750</f>
        <v>3000</v>
      </c>
      <c r="K36" s="130"/>
      <c r="L36" s="130"/>
      <c r="M36" s="130"/>
      <c r="N36" s="130"/>
    </row>
    <row r="37" spans="1:25" x14ac:dyDescent="0.35">
      <c r="A37" s="15" t="s">
        <v>149</v>
      </c>
      <c r="B37" s="15"/>
      <c r="C37" s="15"/>
      <c r="D37" s="15"/>
      <c r="G37" s="127"/>
      <c r="H37" s="125"/>
      <c r="I37" s="25" t="s">
        <v>583</v>
      </c>
      <c r="J37" s="130">
        <f>(H36-J36)*20%</f>
        <v>6000</v>
      </c>
      <c r="K37" s="130"/>
      <c r="L37" s="130"/>
      <c r="M37" s="130"/>
      <c r="N37" s="130"/>
      <c r="X37" s="25" t="s">
        <v>612</v>
      </c>
      <c r="Y37" s="135">
        <f>Y35-Y11</f>
        <v>0</v>
      </c>
    </row>
    <row r="38" spans="1:25" x14ac:dyDescent="0.35">
      <c r="A38" s="15" t="s">
        <v>150</v>
      </c>
      <c r="B38" s="15"/>
      <c r="C38" s="15"/>
      <c r="D38" s="15"/>
      <c r="G38" s="127"/>
      <c r="H38" s="125"/>
      <c r="I38" s="25" t="s">
        <v>452</v>
      </c>
      <c r="J38" s="130">
        <v>24000</v>
      </c>
      <c r="K38" s="130"/>
      <c r="L38" s="130"/>
      <c r="M38" s="130"/>
      <c r="N38" s="130"/>
    </row>
    <row r="39" spans="1:25" x14ac:dyDescent="0.35">
      <c r="A39" s="15" t="s">
        <v>151</v>
      </c>
      <c r="B39" s="15"/>
      <c r="C39" s="15"/>
      <c r="D39" s="15"/>
      <c r="G39" s="127"/>
      <c r="H39" s="134">
        <f>SUM(H36:H38)</f>
        <v>33000</v>
      </c>
      <c r="J39" s="130">
        <f>SUM(J36:J38)</f>
        <v>33000</v>
      </c>
      <c r="K39" s="130"/>
      <c r="L39" s="130"/>
      <c r="M39" s="130"/>
      <c r="N39" s="130"/>
    </row>
    <row r="40" spans="1:25" x14ac:dyDescent="0.35">
      <c r="B40" s="15"/>
      <c r="C40" s="15"/>
      <c r="D40" s="15"/>
      <c r="G40" s="127"/>
      <c r="H40" s="125"/>
      <c r="J40" s="130"/>
    </row>
    <row r="41" spans="1:25" x14ac:dyDescent="0.35">
      <c r="A41" s="15" t="s">
        <v>152</v>
      </c>
      <c r="B41" s="15"/>
      <c r="C41" s="15"/>
      <c r="D41" s="15"/>
      <c r="G41" s="127"/>
      <c r="H41" s="127"/>
      <c r="I41" s="127"/>
      <c r="J41" s="133"/>
    </row>
    <row r="42" spans="1:25" x14ac:dyDescent="0.35">
      <c r="A42" s="15" t="s">
        <v>153</v>
      </c>
      <c r="B42" s="15"/>
      <c r="C42" s="15"/>
      <c r="D42" s="15"/>
      <c r="H42" s="125"/>
    </row>
    <row r="43" spans="1:25" x14ac:dyDescent="0.35">
      <c r="A43" s="15"/>
      <c r="B43" s="15"/>
      <c r="C43" s="15"/>
      <c r="D43" s="15"/>
    </row>
    <row r="44" spans="1:25" x14ac:dyDescent="0.35">
      <c r="A44" s="15" t="s">
        <v>154</v>
      </c>
      <c r="B44" s="15"/>
      <c r="C44" s="15"/>
      <c r="D44" s="15"/>
    </row>
    <row r="45" spans="1:25" ht="16" thickBot="1" x14ac:dyDescent="0.4">
      <c r="A45" s="15" t="s">
        <v>155</v>
      </c>
      <c r="B45" s="15"/>
      <c r="C45" s="15"/>
      <c r="D45" s="15"/>
      <c r="G45" s="128"/>
      <c r="H45" s="128" t="s">
        <v>582</v>
      </c>
      <c r="I45" s="128"/>
      <c r="J45" s="132"/>
    </row>
    <row r="46" spans="1:25" ht="15" customHeight="1" x14ac:dyDescent="0.35">
      <c r="A46" s="15" t="s">
        <v>156</v>
      </c>
      <c r="B46" s="15"/>
      <c r="C46" s="15"/>
      <c r="D46" s="15"/>
      <c r="G46" s="129" t="s">
        <v>138</v>
      </c>
      <c r="H46" s="25">
        <v>3000</v>
      </c>
      <c r="I46" s="25" t="s">
        <v>475</v>
      </c>
      <c r="J46" s="130">
        <v>1750</v>
      </c>
    </row>
    <row r="47" spans="1:25" ht="15" customHeight="1" x14ac:dyDescent="0.35">
      <c r="A47" s="15"/>
      <c r="B47" s="15"/>
      <c r="C47" s="15"/>
      <c r="D47" s="15"/>
      <c r="G47" s="127"/>
      <c r="H47" s="125"/>
      <c r="I47" s="25" t="s">
        <v>584</v>
      </c>
      <c r="J47" s="130">
        <v>1250</v>
      </c>
    </row>
    <row r="48" spans="1:25" x14ac:dyDescent="0.35">
      <c r="A48" s="15" t="s">
        <v>157</v>
      </c>
      <c r="B48" s="15"/>
      <c r="C48" s="15"/>
      <c r="D48" s="15"/>
      <c r="G48" s="127"/>
      <c r="H48" s="125">
        <f>SUM(H46:H47)</f>
        <v>3000</v>
      </c>
      <c r="J48" s="130">
        <f>SUM(J46:J47)</f>
        <v>3000</v>
      </c>
      <c r="K48" s="130"/>
      <c r="L48" s="130"/>
    </row>
    <row r="49" spans="1:12" x14ac:dyDescent="0.35">
      <c r="A49" s="15" t="s">
        <v>158</v>
      </c>
      <c r="B49" s="15"/>
      <c r="C49" s="15"/>
      <c r="D49" s="15"/>
      <c r="G49" s="127"/>
      <c r="K49" s="130"/>
      <c r="L49" s="130"/>
    </row>
    <row r="50" spans="1:12" x14ac:dyDescent="0.35">
      <c r="A50" s="15" t="s">
        <v>159</v>
      </c>
      <c r="B50" s="15"/>
      <c r="C50" s="15"/>
      <c r="D50" s="15"/>
      <c r="G50" s="127"/>
      <c r="H50" s="125"/>
      <c r="K50" s="130"/>
      <c r="L50" s="130"/>
    </row>
    <row r="51" spans="1:12" x14ac:dyDescent="0.35">
      <c r="A51" s="15"/>
      <c r="B51" s="15"/>
      <c r="C51" s="15"/>
      <c r="D51" s="15"/>
      <c r="H51" s="125"/>
      <c r="K51" s="130"/>
      <c r="L51" s="130"/>
    </row>
    <row r="52" spans="1:12" x14ac:dyDescent="0.35">
      <c r="A52" s="15" t="s">
        <v>160</v>
      </c>
      <c r="B52" s="15"/>
      <c r="C52" s="15"/>
      <c r="D52" s="15"/>
      <c r="J52" s="130"/>
      <c r="K52" s="130"/>
      <c r="L52" s="130"/>
    </row>
    <row r="53" spans="1:12" x14ac:dyDescent="0.35">
      <c r="A53" s="15" t="s">
        <v>161</v>
      </c>
      <c r="B53" s="15"/>
      <c r="C53" s="15"/>
      <c r="D53" s="15"/>
      <c r="I53" s="25" t="s">
        <v>574</v>
      </c>
      <c r="J53" s="130" t="s">
        <v>264</v>
      </c>
      <c r="K53" s="130" t="s">
        <v>576</v>
      </c>
      <c r="L53" s="130"/>
    </row>
    <row r="54" spans="1:12" x14ac:dyDescent="0.35">
      <c r="A54" s="15"/>
      <c r="B54" s="15"/>
      <c r="C54" s="15"/>
      <c r="D54" s="15"/>
      <c r="H54" s="25" t="s">
        <v>585</v>
      </c>
      <c r="I54" s="135">
        <f>K54-J54</f>
        <v>22500</v>
      </c>
      <c r="J54" s="135">
        <f>(30000/8)*50</f>
        <v>187500</v>
      </c>
      <c r="K54" s="135">
        <v>210000</v>
      </c>
      <c r="L54" s="130"/>
    </row>
    <row r="55" spans="1:12" x14ac:dyDescent="0.35">
      <c r="A55" s="15" t="s">
        <v>162</v>
      </c>
      <c r="B55" s="15"/>
      <c r="C55" s="15"/>
      <c r="D55" s="15"/>
      <c r="H55" s="25" t="s">
        <v>586</v>
      </c>
      <c r="I55" s="135">
        <v>0</v>
      </c>
      <c r="J55" s="135">
        <v>30000</v>
      </c>
      <c r="K55" s="135">
        <f>I55+J55</f>
        <v>30000</v>
      </c>
    </row>
    <row r="56" spans="1:12" x14ac:dyDescent="0.35">
      <c r="A56" s="15"/>
      <c r="B56" s="15"/>
      <c r="C56" s="15"/>
      <c r="D56" s="15"/>
      <c r="H56" s="25" t="s">
        <v>575</v>
      </c>
      <c r="I56" s="135">
        <f>I54-I55</f>
        <v>22500</v>
      </c>
      <c r="J56" s="135">
        <f>J54-J55</f>
        <v>157500</v>
      </c>
      <c r="K56" s="135">
        <f>I56+J56</f>
        <v>180000</v>
      </c>
    </row>
    <row r="57" spans="1:12" x14ac:dyDescent="0.35">
      <c r="A57" s="16" t="s">
        <v>27</v>
      </c>
      <c r="B57" s="15"/>
      <c r="C57" s="15"/>
      <c r="D57" s="15"/>
      <c r="H57" s="25" t="s">
        <v>571</v>
      </c>
      <c r="I57" s="135">
        <v>0</v>
      </c>
      <c r="J57" s="135">
        <f>(J54-0)/50</f>
        <v>3750</v>
      </c>
      <c r="K57" s="135">
        <f>I57+J57</f>
        <v>3750</v>
      </c>
    </row>
    <row r="58" spans="1:12" x14ac:dyDescent="0.35">
      <c r="A58" s="15" t="s">
        <v>163</v>
      </c>
      <c r="B58" s="15"/>
      <c r="C58" s="15"/>
      <c r="D58" s="15"/>
      <c r="H58" s="25" t="s">
        <v>577</v>
      </c>
      <c r="I58" s="135">
        <f>I56-I57</f>
        <v>22500</v>
      </c>
      <c r="J58" s="135">
        <f>J56-J57</f>
        <v>153750</v>
      </c>
      <c r="K58" s="135">
        <f>I58+J58</f>
        <v>176250</v>
      </c>
    </row>
    <row r="59" spans="1:12" x14ac:dyDescent="0.35">
      <c r="A59" s="15"/>
      <c r="B59" s="15"/>
      <c r="C59" s="15"/>
      <c r="D59" s="15"/>
      <c r="H59" s="25" t="s">
        <v>351</v>
      </c>
      <c r="I59" s="135">
        <v>2500</v>
      </c>
      <c r="J59" s="135">
        <f>K59-I59</f>
        <v>11250</v>
      </c>
      <c r="K59" s="135">
        <f>K60-K58</f>
        <v>13750</v>
      </c>
    </row>
    <row r="60" spans="1:12" x14ac:dyDescent="0.35">
      <c r="A60" s="15" t="s">
        <v>164</v>
      </c>
      <c r="B60" s="15"/>
      <c r="C60" s="15"/>
      <c r="D60" s="15"/>
      <c r="H60" s="25" t="s">
        <v>578</v>
      </c>
      <c r="I60" s="135">
        <f>I58+I59</f>
        <v>25000</v>
      </c>
      <c r="J60" s="135">
        <f>J58+J59</f>
        <v>165000</v>
      </c>
      <c r="K60" s="135">
        <v>190000</v>
      </c>
    </row>
    <row r="61" spans="1:12" x14ac:dyDescent="0.35">
      <c r="A61" s="15" t="s">
        <v>165</v>
      </c>
      <c r="B61" s="15"/>
      <c r="C61" s="15"/>
      <c r="D61" s="15"/>
    </row>
    <row r="62" spans="1:12" x14ac:dyDescent="0.35">
      <c r="A62" s="15" t="s">
        <v>166</v>
      </c>
      <c r="B62" s="15"/>
      <c r="C62" s="15"/>
      <c r="D62" s="15"/>
    </row>
    <row r="63" spans="1:12" x14ac:dyDescent="0.35">
      <c r="H63" s="25" t="s">
        <v>590</v>
      </c>
      <c r="I63" s="25">
        <v>6250</v>
      </c>
    </row>
    <row r="64" spans="1:12" x14ac:dyDescent="0.35">
      <c r="H64" s="25" t="s">
        <v>51</v>
      </c>
      <c r="I64" s="25">
        <f>130000-13000</f>
        <v>117000</v>
      </c>
    </row>
    <row r="66" spans="8:9" x14ac:dyDescent="0.35">
      <c r="H66" s="25" t="s">
        <v>496</v>
      </c>
    </row>
    <row r="67" spans="8:9" x14ac:dyDescent="0.35">
      <c r="H67" s="25" t="s">
        <v>591</v>
      </c>
      <c r="I67" s="25">
        <v>4250</v>
      </c>
    </row>
    <row r="69" spans="8:9" x14ac:dyDescent="0.35">
      <c r="H69" s="25" t="s">
        <v>497</v>
      </c>
    </row>
    <row r="70" spans="8:9" x14ac:dyDescent="0.35">
      <c r="H70" s="25" t="s">
        <v>592</v>
      </c>
      <c r="I70" s="25">
        <f>11250-4250</f>
        <v>7000</v>
      </c>
    </row>
    <row r="71" spans="8:9" x14ac:dyDescent="0.35">
      <c r="H71" s="25" t="s">
        <v>596</v>
      </c>
      <c r="I71" s="25">
        <f>3000-1500</f>
        <v>1500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50E-FE6F-4EDA-8A17-AB1EABCF746D}">
  <dimension ref="A1:A56"/>
  <sheetViews>
    <sheetView topLeftCell="A46" zoomScaleNormal="100" workbookViewId="0">
      <selection activeCell="A45" sqref="A45"/>
    </sheetView>
  </sheetViews>
  <sheetFormatPr defaultColWidth="9.1796875" defaultRowHeight="15.5" x14ac:dyDescent="0.35"/>
  <cols>
    <col min="1" max="1" width="116.54296875" style="15" customWidth="1"/>
    <col min="2" max="16384" width="9.1796875" style="15"/>
  </cols>
  <sheetData>
    <row r="1" spans="1:1" x14ac:dyDescent="0.35">
      <c r="A1" s="14" t="s">
        <v>207</v>
      </c>
    </row>
    <row r="3" spans="1:1" x14ac:dyDescent="0.35">
      <c r="A3" s="16" t="s">
        <v>208</v>
      </c>
    </row>
    <row r="4" spans="1:1" x14ac:dyDescent="0.35">
      <c r="A4" s="16"/>
    </row>
    <row r="5" spans="1:1" x14ac:dyDescent="0.35">
      <c r="A5" s="16" t="s">
        <v>209</v>
      </c>
    </row>
    <row r="6" spans="1:1" x14ac:dyDescent="0.35">
      <c r="A6" s="15" t="s">
        <v>210</v>
      </c>
    </row>
    <row r="8" spans="1:1" x14ac:dyDescent="0.35">
      <c r="A8" s="15" t="s">
        <v>211</v>
      </c>
    </row>
    <row r="10" spans="1:1" x14ac:dyDescent="0.35">
      <c r="A10" s="15" t="s">
        <v>212</v>
      </c>
    </row>
    <row r="11" spans="1:1" x14ac:dyDescent="0.35">
      <c r="A11" s="15" t="s">
        <v>213</v>
      </c>
    </row>
    <row r="12" spans="1:1" x14ac:dyDescent="0.35">
      <c r="A12" s="15" t="s">
        <v>214</v>
      </c>
    </row>
    <row r="13" spans="1:1" x14ac:dyDescent="0.35">
      <c r="A13" s="15" t="s">
        <v>215</v>
      </c>
    </row>
    <row r="14" spans="1:1" x14ac:dyDescent="0.35">
      <c r="A14" s="15" t="s">
        <v>216</v>
      </c>
    </row>
    <row r="15" spans="1:1" x14ac:dyDescent="0.35">
      <c r="A15" s="15" t="s">
        <v>217</v>
      </c>
    </row>
    <row r="17" spans="1:1" x14ac:dyDescent="0.35">
      <c r="A17" s="15" t="s">
        <v>218</v>
      </c>
    </row>
    <row r="18" spans="1:1" x14ac:dyDescent="0.35">
      <c r="A18" s="15" t="s">
        <v>219</v>
      </c>
    </row>
    <row r="19" spans="1:1" x14ac:dyDescent="0.35">
      <c r="A19" s="15" t="s">
        <v>215</v>
      </c>
    </row>
    <row r="20" spans="1:1" x14ac:dyDescent="0.35">
      <c r="A20" s="15" t="s">
        <v>220</v>
      </c>
    </row>
    <row r="21" spans="1:1" x14ac:dyDescent="0.35">
      <c r="A21" s="15" t="s">
        <v>221</v>
      </c>
    </row>
    <row r="23" spans="1:1" x14ac:dyDescent="0.35">
      <c r="A23" s="15" t="s">
        <v>222</v>
      </c>
    </row>
    <row r="24" spans="1:1" x14ac:dyDescent="0.35">
      <c r="A24" s="15" t="s">
        <v>223</v>
      </c>
    </row>
    <row r="25" spans="1:1" x14ac:dyDescent="0.35">
      <c r="A25" s="15" t="s">
        <v>224</v>
      </c>
    </row>
    <row r="27" spans="1:1" x14ac:dyDescent="0.35">
      <c r="A27" s="15" t="s">
        <v>225</v>
      </c>
    </row>
    <row r="28" spans="1:1" x14ac:dyDescent="0.35">
      <c r="A28" s="15" t="s">
        <v>226</v>
      </c>
    </row>
    <row r="29" spans="1:1" x14ac:dyDescent="0.35">
      <c r="A29" s="15" t="s">
        <v>227</v>
      </c>
    </row>
    <row r="30" spans="1:1" x14ac:dyDescent="0.35">
      <c r="A30" s="15" t="s">
        <v>215</v>
      </c>
    </row>
    <row r="31" spans="1:1" x14ac:dyDescent="0.35">
      <c r="A31" s="15" t="s">
        <v>228</v>
      </c>
    </row>
    <row r="32" spans="1:1" x14ac:dyDescent="0.35">
      <c r="A32" s="15" t="s">
        <v>241</v>
      </c>
    </row>
    <row r="33" spans="1:1" x14ac:dyDescent="0.35">
      <c r="A33" s="15" t="s">
        <v>242</v>
      </c>
    </row>
    <row r="34" spans="1:1" x14ac:dyDescent="0.35">
      <c r="A34" s="15" t="s">
        <v>243</v>
      </c>
    </row>
    <row r="36" spans="1:1" x14ac:dyDescent="0.35">
      <c r="A36" s="15" t="s">
        <v>229</v>
      </c>
    </row>
    <row r="38" spans="1:1" x14ac:dyDescent="0.35">
      <c r="A38" s="15" t="s">
        <v>230</v>
      </c>
    </row>
    <row r="40" spans="1:1" x14ac:dyDescent="0.35">
      <c r="A40" s="15" t="s">
        <v>231</v>
      </c>
    </row>
    <row r="41" spans="1:1" x14ac:dyDescent="0.35">
      <c r="A41" s="15" t="s">
        <v>232</v>
      </c>
    </row>
    <row r="42" spans="1:1" x14ac:dyDescent="0.35">
      <c r="A42" s="15" t="s">
        <v>233</v>
      </c>
    </row>
    <row r="45" spans="1:1" x14ac:dyDescent="0.35">
      <c r="A45" s="15" t="s">
        <v>234</v>
      </c>
    </row>
    <row r="47" spans="1:1" x14ac:dyDescent="0.35">
      <c r="A47" s="15" t="s">
        <v>235</v>
      </c>
    </row>
    <row r="48" spans="1:1" x14ac:dyDescent="0.35">
      <c r="A48" s="15" t="s">
        <v>236</v>
      </c>
    </row>
    <row r="50" spans="1:1" x14ac:dyDescent="0.35">
      <c r="A50" s="15" t="s">
        <v>237</v>
      </c>
    </row>
    <row r="51" spans="1:1" x14ac:dyDescent="0.35">
      <c r="A51" s="15" t="s">
        <v>238</v>
      </c>
    </row>
    <row r="53" spans="1:1" x14ac:dyDescent="0.35">
      <c r="A53" s="17" t="s">
        <v>239</v>
      </c>
    </row>
    <row r="54" spans="1:1" x14ac:dyDescent="0.35">
      <c r="A54" s="15" t="s">
        <v>240</v>
      </c>
    </row>
    <row r="55" spans="1:1" x14ac:dyDescent="0.35">
      <c r="A55" s="15" t="s">
        <v>262</v>
      </c>
    </row>
    <row r="56" spans="1:1" x14ac:dyDescent="0.35">
      <c r="A56" s="15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44E2-AB05-45AC-B774-71A59CE0F410}">
  <dimension ref="A1:N92"/>
  <sheetViews>
    <sheetView tabSelected="1" topLeftCell="A42" workbookViewId="0">
      <selection activeCell="G48" sqref="G48"/>
    </sheetView>
  </sheetViews>
  <sheetFormatPr defaultRowHeight="15.5" x14ac:dyDescent="0.35"/>
  <cols>
    <col min="1" max="1" width="43.453125" style="25" customWidth="1"/>
    <col min="2" max="2" width="9.54296875" style="25" customWidth="1"/>
    <col min="3" max="3" width="19.54296875" style="25" customWidth="1"/>
    <col min="4" max="4" width="13.08984375" style="25" customWidth="1"/>
    <col min="5" max="9" width="8.7265625" style="25"/>
    <col min="10" max="10" width="9.1796875" style="25" customWidth="1"/>
    <col min="11" max="12" width="8.7265625" style="25"/>
    <col min="13" max="13" width="10.81640625" style="25" customWidth="1"/>
    <col min="14" max="14" width="9.1796875" style="25" customWidth="1"/>
    <col min="15" max="16384" width="8.7265625" style="25"/>
  </cols>
  <sheetData>
    <row r="1" spans="1:11" x14ac:dyDescent="0.35">
      <c r="A1" s="14"/>
      <c r="B1" s="14"/>
      <c r="C1" s="131" t="s">
        <v>337</v>
      </c>
      <c r="D1" s="131"/>
      <c r="E1" s="131"/>
      <c r="F1" s="131"/>
      <c r="G1" s="131"/>
      <c r="H1" s="131"/>
      <c r="I1" s="131"/>
      <c r="J1" s="14"/>
      <c r="K1" s="14"/>
    </row>
    <row r="2" spans="1:11" x14ac:dyDescent="0.3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 x14ac:dyDescent="0.35">
      <c r="A3" s="16" t="s">
        <v>338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x14ac:dyDescent="0.35">
      <c r="A4" s="16"/>
      <c r="B4" s="15"/>
      <c r="C4" s="15"/>
      <c r="D4" s="15"/>
      <c r="E4" s="15"/>
      <c r="F4" s="15"/>
      <c r="G4" s="15"/>
      <c r="H4" s="15"/>
      <c r="I4" s="15"/>
      <c r="J4" s="15"/>
    </row>
    <row r="5" spans="1:11" x14ac:dyDescent="0.35">
      <c r="A5" s="28" t="s">
        <v>117</v>
      </c>
      <c r="B5" s="28"/>
      <c r="C5" s="28"/>
      <c r="D5" s="28"/>
      <c r="E5" s="28"/>
      <c r="F5" s="28"/>
      <c r="G5" s="28"/>
      <c r="H5" s="15"/>
      <c r="I5" s="15"/>
      <c r="J5" s="15"/>
    </row>
    <row r="6" spans="1:11" ht="20.149999999999999" customHeight="1" x14ac:dyDescent="0.35">
      <c r="A6" s="15" t="s">
        <v>339</v>
      </c>
      <c r="B6" s="15"/>
      <c r="C6" s="15"/>
      <c r="D6" s="15"/>
      <c r="E6" s="28"/>
      <c r="F6" s="28"/>
      <c r="G6" s="28"/>
    </row>
    <row r="7" spans="1:11" ht="20.149999999999999" customHeight="1" x14ac:dyDescent="0.35">
      <c r="A7" s="15"/>
      <c r="B7" s="15"/>
      <c r="C7" s="27" t="s">
        <v>340</v>
      </c>
      <c r="D7" s="27" t="s">
        <v>340</v>
      </c>
      <c r="E7" s="28"/>
      <c r="F7" s="28"/>
      <c r="G7" s="28"/>
    </row>
    <row r="8" spans="1:11" ht="20.149999999999999" customHeight="1" x14ac:dyDescent="0.35">
      <c r="A8" s="15" t="s">
        <v>2</v>
      </c>
      <c r="B8" s="15"/>
      <c r="C8" s="39"/>
      <c r="D8" s="39">
        <v>12490</v>
      </c>
      <c r="E8" s="15"/>
      <c r="F8" s="15"/>
      <c r="G8" s="15"/>
    </row>
    <row r="9" spans="1:11" ht="20.149999999999999" customHeight="1" x14ac:dyDescent="0.35">
      <c r="A9" s="15" t="s">
        <v>3</v>
      </c>
      <c r="B9" s="15"/>
      <c r="C9" s="39">
        <v>9400</v>
      </c>
      <c r="D9" s="39"/>
      <c r="F9" s="28"/>
      <c r="G9" s="28"/>
    </row>
    <row r="10" spans="1:11" ht="20.149999999999999" customHeight="1" x14ac:dyDescent="0.35">
      <c r="A10" s="15" t="s">
        <v>341</v>
      </c>
      <c r="B10" s="15"/>
      <c r="C10" s="39">
        <v>918</v>
      </c>
      <c r="D10" s="39"/>
      <c r="E10" s="28"/>
      <c r="F10" s="28"/>
      <c r="G10" s="28"/>
    </row>
    <row r="11" spans="1:11" ht="20.149999999999999" customHeight="1" x14ac:dyDescent="0.35">
      <c r="A11" s="15" t="s">
        <v>342</v>
      </c>
      <c r="B11" s="15"/>
      <c r="C11" s="39">
        <v>1602</v>
      </c>
      <c r="D11" s="39"/>
      <c r="E11" s="28"/>
      <c r="F11" s="28"/>
      <c r="G11" s="28"/>
    </row>
    <row r="12" spans="1:11" ht="20.149999999999999" customHeight="1" x14ac:dyDescent="0.35">
      <c r="A12" s="16" t="s">
        <v>343</v>
      </c>
      <c r="B12" s="40"/>
      <c r="C12" s="39"/>
      <c r="D12" s="39"/>
      <c r="E12" s="28"/>
      <c r="F12" s="28"/>
      <c r="G12" s="28"/>
    </row>
    <row r="13" spans="1:11" ht="20.149999999999999" customHeight="1" x14ac:dyDescent="0.35">
      <c r="A13" s="15" t="s">
        <v>272</v>
      </c>
      <c r="B13" s="41"/>
      <c r="C13" s="39"/>
      <c r="D13" s="39">
        <v>120</v>
      </c>
      <c r="E13" s="28"/>
      <c r="F13" s="28"/>
      <c r="G13" s="28"/>
    </row>
    <row r="14" spans="1:11" ht="20.149999999999999" customHeight="1" x14ac:dyDescent="0.35">
      <c r="A14" s="15" t="s">
        <v>344</v>
      </c>
      <c r="B14" s="42"/>
      <c r="C14" s="39">
        <v>64</v>
      </c>
      <c r="D14" s="39"/>
      <c r="E14" s="28"/>
      <c r="F14" s="28"/>
      <c r="G14" s="28"/>
    </row>
    <row r="15" spans="1:11" ht="20.149999999999999" customHeight="1" x14ac:dyDescent="0.35">
      <c r="A15" s="15" t="s">
        <v>345</v>
      </c>
      <c r="B15" s="41"/>
      <c r="C15" s="39">
        <v>5030</v>
      </c>
      <c r="D15" s="39"/>
      <c r="E15" s="28"/>
      <c r="F15" s="28"/>
      <c r="G15" s="28"/>
    </row>
    <row r="16" spans="1:11" ht="20.149999999999999" customHeight="1" x14ac:dyDescent="0.35">
      <c r="A16" s="15" t="s">
        <v>11</v>
      </c>
      <c r="B16" s="41"/>
      <c r="C16" s="39">
        <v>372</v>
      </c>
      <c r="D16" s="39"/>
      <c r="E16" s="28"/>
      <c r="F16" s="28"/>
      <c r="G16" s="28"/>
    </row>
    <row r="17" spans="1:10" ht="20.149999999999999" customHeight="1" x14ac:dyDescent="0.35">
      <c r="A17" s="15" t="s">
        <v>346</v>
      </c>
      <c r="B17" s="41"/>
      <c r="C17" s="39"/>
      <c r="D17" s="39"/>
      <c r="E17" s="28"/>
      <c r="F17" s="28"/>
      <c r="G17" s="28"/>
    </row>
    <row r="18" spans="1:10" ht="20.149999999999999" customHeight="1" x14ac:dyDescent="0.35">
      <c r="A18" s="15"/>
      <c r="B18" s="41" t="s">
        <v>264</v>
      </c>
      <c r="C18" s="39"/>
      <c r="D18" s="39">
        <v>606</v>
      </c>
      <c r="E18" s="28"/>
      <c r="F18" s="28"/>
      <c r="G18" s="28"/>
    </row>
    <row r="19" spans="1:10" ht="20.149999999999999" customHeight="1" x14ac:dyDescent="0.35">
      <c r="A19" s="15"/>
      <c r="B19" s="41" t="s">
        <v>129</v>
      </c>
      <c r="C19" s="39"/>
      <c r="D19" s="39">
        <v>167</v>
      </c>
      <c r="E19" s="28"/>
      <c r="F19" s="28"/>
      <c r="G19" s="28"/>
    </row>
    <row r="20" spans="1:10" ht="20.149999999999999" customHeight="1" x14ac:dyDescent="0.35">
      <c r="A20" s="15" t="s">
        <v>347</v>
      </c>
      <c r="B20" s="42"/>
      <c r="C20" s="39">
        <v>2400</v>
      </c>
      <c r="D20" s="39"/>
      <c r="E20" s="28"/>
      <c r="F20" s="28"/>
      <c r="G20" s="28"/>
    </row>
    <row r="21" spans="1:10" ht="20.149999999999999" customHeight="1" x14ac:dyDescent="0.35">
      <c r="A21" s="15" t="s">
        <v>348</v>
      </c>
      <c r="B21" s="41"/>
      <c r="C21" s="39">
        <v>485</v>
      </c>
      <c r="D21" s="39"/>
      <c r="E21" s="28"/>
      <c r="F21" s="28"/>
      <c r="G21" s="28"/>
    </row>
    <row r="22" spans="1:10" ht="20.149999999999999" customHeight="1" x14ac:dyDescent="0.35">
      <c r="A22" s="15" t="s">
        <v>51</v>
      </c>
      <c r="B22" s="42"/>
      <c r="C22" s="39">
        <v>933</v>
      </c>
      <c r="D22" s="39"/>
      <c r="E22" s="28"/>
      <c r="F22" s="28"/>
      <c r="G22" s="28"/>
    </row>
    <row r="23" spans="1:10" ht="20.149999999999999" customHeight="1" x14ac:dyDescent="0.35">
      <c r="A23" s="15" t="s">
        <v>349</v>
      </c>
      <c r="B23" s="42"/>
      <c r="C23" s="39"/>
      <c r="D23" s="43">
        <v>58</v>
      </c>
      <c r="E23" s="28"/>
      <c r="F23" s="28"/>
      <c r="G23" s="28"/>
    </row>
    <row r="24" spans="1:10" ht="20.149999999999999" customHeight="1" x14ac:dyDescent="0.35">
      <c r="A24" s="15" t="s">
        <v>350</v>
      </c>
      <c r="B24" s="41"/>
      <c r="C24" s="39">
        <v>119</v>
      </c>
      <c r="D24" s="43"/>
      <c r="E24" s="28"/>
      <c r="F24" s="28"/>
      <c r="G24" s="28"/>
    </row>
    <row r="25" spans="1:10" ht="20.149999999999999" customHeight="1" x14ac:dyDescent="0.35">
      <c r="A25" s="15" t="s">
        <v>168</v>
      </c>
      <c r="B25" s="42"/>
      <c r="C25" s="39"/>
      <c r="D25" s="43">
        <v>2000</v>
      </c>
      <c r="E25" s="28"/>
      <c r="F25" s="28"/>
      <c r="G25" s="28"/>
    </row>
    <row r="26" spans="1:10" ht="20.149999999999999" customHeight="1" x14ac:dyDescent="0.35">
      <c r="A26" s="15" t="s">
        <v>8</v>
      </c>
      <c r="B26" s="44"/>
      <c r="C26" s="39"/>
      <c r="D26" s="43">
        <v>43</v>
      </c>
      <c r="E26" s="28"/>
      <c r="F26" s="28"/>
      <c r="G26" s="28"/>
    </row>
    <row r="27" spans="1:10" ht="20.149999999999999" customHeight="1" x14ac:dyDescent="0.35">
      <c r="A27" s="15" t="s">
        <v>351</v>
      </c>
      <c r="B27" s="15"/>
      <c r="C27" s="39"/>
      <c r="D27" s="43">
        <v>313</v>
      </c>
      <c r="E27" s="28"/>
      <c r="F27" s="28"/>
      <c r="G27" s="28"/>
    </row>
    <row r="28" spans="1:10" ht="20.149999999999999" customHeight="1" x14ac:dyDescent="0.35">
      <c r="A28" s="15" t="s">
        <v>352</v>
      </c>
      <c r="B28" s="15"/>
      <c r="C28" s="39"/>
      <c r="D28" s="43">
        <f>2807-58</f>
        <v>2749</v>
      </c>
      <c r="E28" s="28"/>
      <c r="F28" s="28"/>
      <c r="G28" s="28"/>
    </row>
    <row r="29" spans="1:10" ht="20.149999999999999" customHeight="1" x14ac:dyDescent="0.35">
      <c r="A29" s="15" t="s">
        <v>353</v>
      </c>
      <c r="B29" s="15"/>
      <c r="C29" s="39">
        <v>100</v>
      </c>
      <c r="D29" s="43"/>
      <c r="E29" s="28"/>
      <c r="F29" s="28"/>
      <c r="G29" s="28"/>
    </row>
    <row r="30" spans="1:10" ht="20.149999999999999" customHeight="1" x14ac:dyDescent="0.35">
      <c r="A30" s="15" t="s">
        <v>354</v>
      </c>
      <c r="B30" s="40"/>
      <c r="C30" s="39"/>
      <c r="D30" s="43">
        <v>1825</v>
      </c>
      <c r="E30" s="28"/>
      <c r="F30" s="28"/>
      <c r="G30" s="28"/>
    </row>
    <row r="31" spans="1:10" ht="20.149999999999999" customHeight="1" x14ac:dyDescent="0.35">
      <c r="A31" s="15" t="s">
        <v>355</v>
      </c>
      <c r="B31" s="40"/>
      <c r="C31" s="39"/>
      <c r="D31" s="43">
        <v>40</v>
      </c>
      <c r="E31" s="28"/>
      <c r="F31" s="28"/>
      <c r="G31" s="28"/>
      <c r="J31" s="45"/>
    </row>
    <row r="32" spans="1:10" ht="20.149999999999999" customHeight="1" x14ac:dyDescent="0.35">
      <c r="A32" s="15" t="s">
        <v>356</v>
      </c>
      <c r="B32" s="41"/>
      <c r="C32" s="39"/>
      <c r="D32" s="43">
        <v>772</v>
      </c>
      <c r="E32" s="28"/>
      <c r="F32" s="28"/>
      <c r="G32" s="28"/>
      <c r="J32" s="45"/>
    </row>
    <row r="33" spans="1:10" ht="20.149999999999999" customHeight="1" x14ac:dyDescent="0.35">
      <c r="A33" s="15" t="s">
        <v>357</v>
      </c>
      <c r="B33" s="41"/>
      <c r="C33" s="39"/>
      <c r="D33" s="43">
        <v>240</v>
      </c>
      <c r="E33" s="28"/>
      <c r="F33" s="28"/>
      <c r="G33" s="28"/>
      <c r="J33" s="40"/>
    </row>
    <row r="34" spans="1:10" ht="20.149999999999999" customHeight="1" thickBot="1" x14ac:dyDescent="0.4">
      <c r="A34" s="15"/>
      <c r="B34" s="41"/>
      <c r="C34" s="46">
        <f>SUM(C8:C33)</f>
        <v>21423</v>
      </c>
      <c r="D34" s="46">
        <f>SUM(D8:D33)</f>
        <v>21423</v>
      </c>
      <c r="E34" s="28"/>
      <c r="F34" s="28"/>
      <c r="G34" s="28"/>
    </row>
    <row r="35" spans="1:10" ht="20.149999999999999" customHeight="1" thickTop="1" x14ac:dyDescent="0.35">
      <c r="A35" s="16" t="s">
        <v>279</v>
      </c>
      <c r="B35" s="41"/>
      <c r="C35" s="47"/>
      <c r="D35" s="15"/>
      <c r="E35" s="28"/>
      <c r="F35" s="28"/>
      <c r="G35" s="28"/>
    </row>
    <row r="36" spans="1:10" ht="20.149999999999999" customHeight="1" x14ac:dyDescent="0.35">
      <c r="A36" s="15" t="s">
        <v>358</v>
      </c>
      <c r="B36" s="48"/>
      <c r="C36" s="16"/>
      <c r="D36" s="16"/>
      <c r="E36" s="28"/>
      <c r="F36" s="28"/>
      <c r="G36" s="28"/>
    </row>
    <row r="37" spans="1:10" ht="20.149999999999999" customHeight="1" x14ac:dyDescent="0.35">
      <c r="A37" s="15"/>
      <c r="B37" s="49" t="s">
        <v>359</v>
      </c>
      <c r="C37" s="16" t="s">
        <v>360</v>
      </c>
      <c r="D37" s="16" t="s">
        <v>361</v>
      </c>
      <c r="E37" s="28"/>
      <c r="F37" s="28"/>
      <c r="G37" s="28"/>
    </row>
    <row r="38" spans="1:10" ht="20.149999999999999" customHeight="1" x14ac:dyDescent="0.35">
      <c r="A38" s="15" t="s">
        <v>362</v>
      </c>
      <c r="B38" s="50">
        <v>0.05</v>
      </c>
      <c r="C38" s="15" t="s">
        <v>363</v>
      </c>
      <c r="D38" s="15" t="s">
        <v>364</v>
      </c>
      <c r="E38" s="28"/>
      <c r="F38" s="28"/>
      <c r="G38" s="28"/>
      <c r="J38" s="27"/>
    </row>
    <row r="39" spans="1:10" ht="20.149999999999999" customHeight="1" x14ac:dyDescent="0.35">
      <c r="A39" s="15" t="s">
        <v>365</v>
      </c>
      <c r="B39" s="50">
        <v>0.25</v>
      </c>
      <c r="C39" s="15" t="s">
        <v>366</v>
      </c>
      <c r="D39" s="15" t="s">
        <v>3</v>
      </c>
      <c r="E39" s="28"/>
      <c r="F39" s="28"/>
      <c r="G39" s="28"/>
    </row>
    <row r="40" spans="1:10" ht="20.149999999999999" customHeight="1" x14ac:dyDescent="0.35">
      <c r="A40" s="15"/>
      <c r="B40" s="50"/>
      <c r="C40" s="15"/>
      <c r="D40" s="15"/>
      <c r="E40" s="28"/>
      <c r="F40" s="28"/>
      <c r="G40" s="28"/>
    </row>
    <row r="41" spans="1:10" ht="20.149999999999999" customHeight="1" x14ac:dyDescent="0.35">
      <c r="A41" s="15" t="s">
        <v>367</v>
      </c>
      <c r="B41" s="42"/>
      <c r="C41" s="15"/>
      <c r="D41" s="15"/>
      <c r="E41" s="28"/>
      <c r="F41" s="28"/>
      <c r="G41" s="28"/>
    </row>
    <row r="42" spans="1:10" ht="20.149999999999999" customHeight="1" x14ac:dyDescent="0.35">
      <c r="A42" s="15"/>
      <c r="B42" s="42"/>
      <c r="C42" s="15"/>
      <c r="D42" s="15"/>
      <c r="E42" s="28"/>
      <c r="F42" s="28"/>
      <c r="G42" s="28"/>
    </row>
    <row r="43" spans="1:10" ht="20.149999999999999" customHeight="1" x14ac:dyDescent="0.35">
      <c r="A43" s="15" t="s">
        <v>368</v>
      </c>
      <c r="B43" s="41"/>
      <c r="C43" s="15"/>
      <c r="D43" s="15"/>
    </row>
    <row r="44" spans="1:10" ht="20.149999999999999" customHeight="1" x14ac:dyDescent="0.35">
      <c r="A44" s="15" t="s">
        <v>369</v>
      </c>
      <c r="B44" s="41"/>
      <c r="C44" s="15"/>
      <c r="D44" s="15"/>
    </row>
    <row r="45" spans="1:10" ht="20.149999999999999" customHeight="1" x14ac:dyDescent="0.35">
      <c r="A45" s="15" t="s">
        <v>370</v>
      </c>
      <c r="B45" s="41"/>
      <c r="C45" s="15"/>
      <c r="D45" s="15"/>
    </row>
    <row r="46" spans="1:10" ht="20.149999999999999" customHeight="1" x14ac:dyDescent="0.35">
      <c r="A46" s="15" t="s">
        <v>371</v>
      </c>
      <c r="B46" s="42"/>
      <c r="C46" s="47"/>
      <c r="D46" s="15"/>
    </row>
    <row r="47" spans="1:10" ht="20.149999999999999" customHeight="1" x14ac:dyDescent="0.35">
      <c r="A47" s="15" t="s">
        <v>372</v>
      </c>
      <c r="B47" s="51"/>
      <c r="C47" s="15"/>
      <c r="D47" s="15"/>
      <c r="J47" s="52"/>
    </row>
    <row r="48" spans="1:10" ht="20.149999999999999" customHeight="1" x14ac:dyDescent="0.35">
      <c r="A48" s="15" t="s">
        <v>373</v>
      </c>
      <c r="B48" s="51"/>
      <c r="C48" s="15"/>
      <c r="D48" s="15"/>
      <c r="J48" s="52"/>
    </row>
    <row r="49" spans="1:14" ht="20.149999999999999" customHeight="1" x14ac:dyDescent="0.35">
      <c r="A49" s="15" t="s">
        <v>374</v>
      </c>
      <c r="B49" s="51"/>
      <c r="C49" s="15"/>
      <c r="D49" s="15"/>
      <c r="J49" s="52"/>
    </row>
    <row r="50" spans="1:14" ht="20.149999999999999" customHeight="1" x14ac:dyDescent="0.35">
      <c r="A50" s="15"/>
      <c r="B50" s="53" t="s">
        <v>349</v>
      </c>
      <c r="C50" s="27" t="s">
        <v>375</v>
      </c>
      <c r="D50" s="15"/>
    </row>
    <row r="51" spans="1:14" ht="20.149999999999999" customHeight="1" x14ac:dyDescent="0.35">
      <c r="A51" s="15"/>
      <c r="B51" s="53" t="s">
        <v>376</v>
      </c>
      <c r="C51" s="14"/>
      <c r="D51" s="15"/>
    </row>
    <row r="52" spans="1:14" ht="20.149999999999999" customHeight="1" x14ac:dyDescent="0.35">
      <c r="A52" s="15"/>
      <c r="B52" s="15">
        <v>260</v>
      </c>
      <c r="C52" s="54">
        <v>0.05</v>
      </c>
      <c r="D52" s="15"/>
    </row>
    <row r="53" spans="1:14" ht="20.149999999999999" customHeight="1" x14ac:dyDescent="0.35">
      <c r="A53" s="15"/>
      <c r="B53" s="15">
        <v>125</v>
      </c>
      <c r="C53" s="54">
        <v>0.2</v>
      </c>
      <c r="D53" s="15"/>
    </row>
    <row r="54" spans="1:14" ht="20.149999999999999" customHeight="1" x14ac:dyDescent="0.35">
      <c r="A54" s="15"/>
      <c r="B54" s="15">
        <f>460-B52-B53</f>
        <v>75</v>
      </c>
      <c r="C54" s="54">
        <v>0.4</v>
      </c>
      <c r="D54" s="15"/>
    </row>
    <row r="55" spans="1:14" ht="20.149999999999999" customHeight="1" x14ac:dyDescent="0.35">
      <c r="A55" s="15"/>
      <c r="B55" s="15"/>
      <c r="C55" s="15"/>
      <c r="D55" s="15"/>
    </row>
    <row r="56" spans="1:14" ht="20.149999999999999" customHeight="1" x14ac:dyDescent="0.35">
      <c r="A56" s="16" t="s">
        <v>239</v>
      </c>
      <c r="B56" s="15"/>
      <c r="C56" s="15"/>
      <c r="D56" s="15"/>
    </row>
    <row r="57" spans="1:14" ht="20.149999999999999" customHeight="1" x14ac:dyDescent="0.35">
      <c r="A57" s="15" t="s">
        <v>377</v>
      </c>
      <c r="B57" s="15"/>
      <c r="C57" s="15"/>
      <c r="D57" s="15"/>
      <c r="I57" s="55"/>
    </row>
    <row r="58" spans="1:14" ht="30" customHeight="1" x14ac:dyDescent="0.35">
      <c r="A58" s="15" t="s">
        <v>378</v>
      </c>
      <c r="B58" s="15"/>
      <c r="C58" s="15"/>
      <c r="I58" s="55"/>
      <c r="L58" s="40" t="s">
        <v>379</v>
      </c>
    </row>
    <row r="59" spans="1:14" ht="30" customHeight="1" x14ac:dyDescent="0.35">
      <c r="A59" s="15" t="s">
        <v>380</v>
      </c>
      <c r="B59" s="15"/>
      <c r="C59" s="15"/>
      <c r="L59" s="40" t="s">
        <v>381</v>
      </c>
      <c r="N59" s="40"/>
    </row>
    <row r="60" spans="1:14" ht="30" customHeight="1" x14ac:dyDescent="0.35">
      <c r="A60" s="15" t="s">
        <v>382</v>
      </c>
      <c r="B60" s="15"/>
      <c r="C60" s="15"/>
      <c r="L60" s="40" t="s">
        <v>379</v>
      </c>
      <c r="N60" s="40"/>
    </row>
    <row r="61" spans="1:14" ht="20.149999999999999" customHeight="1" x14ac:dyDescent="0.35">
      <c r="A61" s="15"/>
      <c r="B61" s="15"/>
      <c r="L61" s="27" t="s">
        <v>383</v>
      </c>
      <c r="N61" s="40"/>
    </row>
    <row r="62" spans="1:14" x14ac:dyDescent="0.35">
      <c r="M62" s="15"/>
    </row>
    <row r="63" spans="1:14" x14ac:dyDescent="0.35">
      <c r="A63" s="15"/>
      <c r="B63" s="15"/>
      <c r="C63" s="15"/>
      <c r="D63" s="15"/>
      <c r="E63" s="15"/>
    </row>
    <row r="64" spans="1:14" x14ac:dyDescent="0.35">
      <c r="A64" s="15"/>
      <c r="D64" s="15"/>
    </row>
    <row r="65" spans="1:10" x14ac:dyDescent="0.35">
      <c r="A65" s="16"/>
      <c r="D65" s="15"/>
    </row>
    <row r="66" spans="1:10" x14ac:dyDescent="0.35">
      <c r="A66" s="15"/>
      <c r="B66" s="15"/>
      <c r="C66" s="15"/>
      <c r="D66" s="15"/>
    </row>
    <row r="67" spans="1:10" x14ac:dyDescent="0.35">
      <c r="A67" s="15"/>
      <c r="B67" s="15"/>
      <c r="C67" s="15"/>
      <c r="D67" s="15"/>
    </row>
    <row r="68" spans="1:10" ht="17" x14ac:dyDescent="0.5">
      <c r="A68" s="15"/>
      <c r="B68" s="15"/>
      <c r="C68" s="15"/>
      <c r="D68" s="56"/>
      <c r="H68" s="56"/>
    </row>
    <row r="69" spans="1:10" x14ac:dyDescent="0.35">
      <c r="A69" s="15"/>
      <c r="B69" s="15"/>
      <c r="C69" s="15"/>
    </row>
    <row r="70" spans="1:10" x14ac:dyDescent="0.35">
      <c r="A70" s="15"/>
      <c r="B70" s="15"/>
      <c r="C70" s="15"/>
    </row>
    <row r="71" spans="1:10" ht="17" x14ac:dyDescent="0.5">
      <c r="A71" s="15"/>
      <c r="B71" s="15"/>
      <c r="C71" s="15"/>
      <c r="D71" s="56"/>
    </row>
    <row r="72" spans="1:10" ht="17" x14ac:dyDescent="0.5">
      <c r="A72" s="15"/>
      <c r="B72" s="15"/>
      <c r="C72" s="15"/>
      <c r="E72" s="56"/>
    </row>
    <row r="73" spans="1:10" ht="17" x14ac:dyDescent="0.5">
      <c r="A73" s="15"/>
      <c r="B73" s="15"/>
      <c r="C73" s="15"/>
      <c r="D73" s="56"/>
    </row>
    <row r="75" spans="1:10" x14ac:dyDescent="0.35">
      <c r="A75" s="16"/>
      <c r="J75" s="16"/>
    </row>
    <row r="76" spans="1:10" x14ac:dyDescent="0.35">
      <c r="A76" s="15"/>
      <c r="J76" s="57"/>
    </row>
    <row r="77" spans="1:10" x14ac:dyDescent="0.35">
      <c r="A77" s="15"/>
    </row>
    <row r="78" spans="1:10" x14ac:dyDescent="0.35">
      <c r="A78" s="15"/>
    </row>
    <row r="79" spans="1:10" x14ac:dyDescent="0.35">
      <c r="A79" s="15"/>
    </row>
    <row r="80" spans="1:10" x14ac:dyDescent="0.35">
      <c r="A80" s="15"/>
    </row>
    <row r="81" spans="1:13" x14ac:dyDescent="0.35">
      <c r="A81" s="15"/>
    </row>
    <row r="82" spans="1:13" x14ac:dyDescent="0.35">
      <c r="A82" s="15"/>
    </row>
    <row r="83" spans="1:13" x14ac:dyDescent="0.35">
      <c r="A83" s="15"/>
    </row>
    <row r="84" spans="1:13" x14ac:dyDescent="0.35">
      <c r="A84" s="15"/>
    </row>
    <row r="86" spans="1:13" x14ac:dyDescent="0.35">
      <c r="A86" s="16"/>
    </row>
    <row r="87" spans="1:13" x14ac:dyDescent="0.35">
      <c r="A87" s="15"/>
      <c r="B87" s="15"/>
      <c r="C87" s="15"/>
      <c r="D87" s="15"/>
      <c r="E87" s="15"/>
      <c r="F87" s="15"/>
      <c r="G87" s="15"/>
      <c r="J87" s="40"/>
      <c r="K87" s="40"/>
      <c r="M87" s="15"/>
    </row>
    <row r="88" spans="1:13" x14ac:dyDescent="0.35">
      <c r="A88" s="15"/>
      <c r="B88" s="15"/>
      <c r="C88" s="15"/>
      <c r="D88" s="15"/>
      <c r="E88" s="15"/>
      <c r="F88" s="15"/>
      <c r="G88" s="15"/>
      <c r="J88" s="15"/>
      <c r="K88" s="15"/>
      <c r="M88" s="15"/>
    </row>
    <row r="89" spans="1:13" x14ac:dyDescent="0.35">
      <c r="A89" s="15"/>
      <c r="B89" s="15"/>
      <c r="C89" s="15"/>
      <c r="D89" s="15"/>
      <c r="E89" s="15"/>
      <c r="F89" s="15"/>
      <c r="G89" s="15"/>
      <c r="J89" s="40"/>
      <c r="L89" s="15"/>
      <c r="M89" s="58"/>
    </row>
    <row r="90" spans="1:13" x14ac:dyDescent="0.35">
      <c r="A90" s="15"/>
      <c r="B90" s="15"/>
      <c r="C90" s="15"/>
      <c r="D90" s="15"/>
      <c r="E90" s="15"/>
      <c r="F90" s="15"/>
      <c r="G90" s="15"/>
      <c r="H90" s="15"/>
      <c r="J90" s="27"/>
      <c r="M90" s="15"/>
    </row>
    <row r="91" spans="1:13" x14ac:dyDescent="0.35">
      <c r="K91" s="15"/>
      <c r="L91" s="15"/>
      <c r="M91" s="15"/>
    </row>
    <row r="92" spans="1:13" x14ac:dyDescent="0.35">
      <c r="J92" s="14"/>
    </row>
  </sheetData>
  <mergeCells count="2">
    <mergeCell ref="C1:I1"/>
    <mergeCell ref="A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3A94-ED43-408B-8107-892A1E362D94}">
  <dimension ref="A1"/>
  <sheetViews>
    <sheetView topLeftCell="A31" workbookViewId="0">
      <selection activeCell="R39" sqref="R39"/>
    </sheetView>
  </sheetViews>
  <sheetFormatPr defaultRowHeight="14.5" x14ac:dyDescent="0.35"/>
  <cols>
    <col min="1" max="16384" width="8.7265625" style="24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Dacom ventures</vt:lpstr>
      <vt:lpstr>Clintex limited</vt:lpstr>
      <vt:lpstr>INCOMPLETE RECORDS-ANGELA</vt:lpstr>
      <vt:lpstr>RHINO LIMITED</vt:lpstr>
      <vt:lpstr>BELLA OMARI</vt:lpstr>
      <vt:lpstr>PUBLISHED ACCOUNTS FARMLAND LTD</vt:lpstr>
      <vt:lpstr>PUBLISHED ACCOUNTS-LAKERS LTD</vt:lpstr>
      <vt:lpstr>INCOME STATEMENTS-HIBISCUS LTD</vt:lpstr>
      <vt:lpstr>PUBLISHED FS-SALAMA LTD</vt:lpstr>
      <vt:lpstr>GALA LIMITED-FS</vt:lpstr>
      <vt:lpstr>BDA DECEMBER 2023 Q21 </vt:lpstr>
      <vt:lpstr>BDA APRIL 2024 Q24-INCOMPLETE</vt:lpstr>
      <vt:lpstr>BDA AUGUST 2025 Q21</vt:lpstr>
      <vt:lpstr>FLEX LIMITED-PUBLISHED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OMONDI OTIENO</dc:creator>
  <cp:lastModifiedBy>OMONDI OTIENO</cp:lastModifiedBy>
  <dcterms:created xsi:type="dcterms:W3CDTF">2024-08-29T15:20:29Z</dcterms:created>
  <dcterms:modified xsi:type="dcterms:W3CDTF">2026-02-04T18:52:41Z</dcterms:modified>
</cp:coreProperties>
</file>